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Bourací práce" sheetId="2" r:id="rId2"/>
    <sheet name="b - Stavební část" sheetId="3" r:id="rId3"/>
    <sheet name="c - ZTI" sheetId="4" r:id="rId4"/>
    <sheet name="d - ÚT" sheetId="5" r:id="rId5"/>
    <sheet name="e - VZT" sheetId="6" r:id="rId6"/>
    <sheet name="f1 - material" sheetId="7" r:id="rId7"/>
    <sheet name="f2 - montáž" sheetId="8" r:id="rId8"/>
    <sheet name="x - VRN" sheetId="9" r:id="rId9"/>
  </sheets>
  <definedNames>
    <definedName name="_xlnm.Print_Area" localSheetId="0">'Rekapitulace stavby'!$D$4:$AO$36,'Rekapitulace stavby'!$C$42:$AQ$64</definedName>
    <definedName name="_xlnm._FilterDatabase" localSheetId="1" hidden="1">'a - Bourací práce'!$C$87:$K$209</definedName>
    <definedName name="_xlnm.Print_Area" localSheetId="1">'a - Bourací práce'!$C$4:$J$39,'a - Bourací práce'!$C$75:$K$209</definedName>
    <definedName name="_xlnm._FilterDatabase" localSheetId="2" hidden="1">'b - Stavební část'!$C$93:$K$543</definedName>
    <definedName name="_xlnm.Print_Area" localSheetId="2">'b - Stavební část'!$C$4:$J$39,'b - Stavební část'!$C$81:$K$543</definedName>
    <definedName name="_xlnm._FilterDatabase" localSheetId="3" hidden="1">'c - ZTI'!$C$94:$K$246</definedName>
    <definedName name="_xlnm.Print_Area" localSheetId="3">'c - ZTI'!$C$4:$J$39,'c - ZTI'!$C$82:$K$246</definedName>
    <definedName name="_xlnm._FilterDatabase" localSheetId="4" hidden="1">'d - ÚT'!$C$86:$K$150</definedName>
    <definedName name="_xlnm.Print_Area" localSheetId="4">'d - ÚT'!$C$4:$J$39,'d - ÚT'!$C$74:$K$150</definedName>
    <definedName name="_xlnm._FilterDatabase" localSheetId="5" hidden="1">'e - VZT'!$C$82:$K$121</definedName>
    <definedName name="_xlnm.Print_Area" localSheetId="5">'e - VZT'!$C$4:$J$39,'e - VZT'!$C$70:$K$121</definedName>
    <definedName name="_xlnm._FilterDatabase" localSheetId="6" hidden="1">'f1 - material'!$C$91:$K$125</definedName>
    <definedName name="_xlnm.Print_Area" localSheetId="6">'f1 - material'!$C$4:$J$41,'f1 - material'!$C$77:$K$125</definedName>
    <definedName name="_xlnm._FilterDatabase" localSheetId="7" hidden="1">'f2 - montáž'!$C$93:$K$150</definedName>
    <definedName name="_xlnm.Print_Area" localSheetId="7">'f2 - montáž'!$C$4:$J$41,'f2 - montáž'!$C$79:$K$150</definedName>
    <definedName name="_xlnm._FilterDatabase" localSheetId="8" hidden="1">'x - VRN'!$C$84:$K$111</definedName>
    <definedName name="_xlnm.Print_Area" localSheetId="8">'x - VRN'!$C$4:$J$39,'x - VRN'!$C$72:$K$111</definedName>
    <definedName name="_xlnm.Print_Titles" localSheetId="0">'Rekapitulace stavby'!$52:$52</definedName>
    <definedName name="_xlnm.Print_Titles" localSheetId="1">'a - Bourací práce'!$87:$87</definedName>
    <definedName name="_xlnm.Print_Titles" localSheetId="2">'b - Stavební část'!$93:$93</definedName>
    <definedName name="_xlnm.Print_Titles" localSheetId="3">'c - ZTI'!$94:$94</definedName>
    <definedName name="_xlnm.Print_Titles" localSheetId="4">'d - ÚT'!$86:$86</definedName>
    <definedName name="_xlnm.Print_Titles" localSheetId="5">'e - VZT'!$82:$82</definedName>
    <definedName name="_xlnm.Print_Titles" localSheetId="6">'f1 - material'!$91:$91</definedName>
    <definedName name="_xlnm.Print_Titles" localSheetId="7">'f2 - montáž'!$93:$93</definedName>
    <definedName name="_xlnm.Print_Titles" localSheetId="8">'x - VRN'!$84:$84</definedName>
  </definedNames>
  <calcPr fullCalcOnLoad="1"/>
</workbook>
</file>

<file path=xl/sharedStrings.xml><?xml version="1.0" encoding="utf-8"?>
<sst xmlns="http://schemas.openxmlformats.org/spreadsheetml/2006/main" count="11202" uniqueCount="1768">
  <si>
    <t>Export Komplet</t>
  </si>
  <si>
    <t>VZ</t>
  </si>
  <si>
    <t>2.0</t>
  </si>
  <si>
    <t>ZAMOK</t>
  </si>
  <si>
    <t>False</t>
  </si>
  <si>
    <t>{a42102be-f447-4e14-93b5-f4b290fe7727}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</si>
  <si>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</si>
  <si>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</si>
  <si>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</si>
  <si>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</si>
  <si>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</si>
  <si>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</si>
  <si>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</si>
  <si>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</si>
  <si>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</si>
  <si>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</si>
  <si>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</si>
  <si>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sociálních prostor v objektu Petřínská 43, Plzeň</t>
  </si>
  <si>
    <t>KSO:</t>
  </si>
  <si>
    <t/>
  </si>
  <si>
    <t>CC-CZ:</t>
  </si>
  <si>
    <t>Místo:</t>
  </si>
  <si>
    <t>Petřínská 43</t>
  </si>
  <si>
    <t>Datum:</t>
  </si>
  <si>
    <t>14. 7. 2022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</si>
  <si>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</si>
  <si>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</si>
  <si>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</si>
  <si>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</si>
  <si>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</si>
  <si>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</si>
  <si>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</si>
  <si>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HBH Atelier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</si>
  <si>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</si>
  <si>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</si>
  <si>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</si>
  <si>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</si>
  <si>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</si>
  <si>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</si>
  <si>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</si>
  <si>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</si>
  <si>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</si>
  <si>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</si>
  <si>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</si>
  <si>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</si>
  <si>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</si>
  <si>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</si>
  <si>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</si>
  <si>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</si>
  <si>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</si>
  <si>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</si>
  <si>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</si>
  <si>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</si>
  <si>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</si>
  <si>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</si>
  <si>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</si>
  <si>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</si>
  <si>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</si>
  <si>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</si>
  <si>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</si>
  <si>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</si>
  <si>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</si>
  <si>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</si>
  <si>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</si>
  <si>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</si>
  <si>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</si>
  <si>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</si>
  <si>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</si>
  <si>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</si>
  <si>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</si>
  <si>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</si>
  <si>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</si>
  <si>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</si>
  <si>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</si>
  <si>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</si>
  <si>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</si>
  <si>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</si>
  <si>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Bourací práce</t>
  </si>
  <si>
    <t>STA</t>
  </si>
  <si>
    <t>1</t>
  </si>
  <si>
    <t>{ff06a777-5a67-4dac-acca-0f1f1152a9b6}</t>
  </si>
  <si>
    <t>2</t>
  </si>
  <si>
    <t>b</t>
  </si>
  <si>
    <t>Stavební část</t>
  </si>
  <si>
    <t>{c02b9b31-3a38-406f-92a4-872b537aca36}</t>
  </si>
  <si>
    <t>c</t>
  </si>
  <si>
    <t>ZTI</t>
  </si>
  <si>
    <t>{ef2b49a7-313b-4f65-aab2-2b069639584f}</t>
  </si>
  <si>
    <t>d</t>
  </si>
  <si>
    <t>ÚT</t>
  </si>
  <si>
    <t>{03026ac3-7351-41f6-9797-444c411c3fbb}</t>
  </si>
  <si>
    <t>e</t>
  </si>
  <si>
    <t>VZT</t>
  </si>
  <si>
    <t>{d37a85dc-55f5-4692-9aed-891f63bfd959}</t>
  </si>
  <si>
    <t>f</t>
  </si>
  <si>
    <t>Silnoproud</t>
  </si>
  <si>
    <t>{054085bb-e014-4fba-b559-a7f8240715a5}</t>
  </si>
  <si>
    <t>f1</t>
  </si>
  <si>
    <t>material</t>
  </si>
  <si>
    <t>Soupis</t>
  </si>
  <si>
    <t>{b3d7929c-cf3d-40b2-ab3b-2574efca34db}</t>
  </si>
  <si>
    <t>f2</t>
  </si>
  <si>
    <t>montáž</t>
  </si>
  <si>
    <t>{bdda97f0-feac-4a4f-9afc-c2fcdbec5d38}</t>
  </si>
  <si>
    <t>x</t>
  </si>
  <si>
    <t>VRN</t>
  </si>
  <si>
    <t>{0ff7d834-8bff-4ab1-90c4-a13ea36f971d}</t>
  </si>
  <si>
    <t>KRYCÍ LIST SOUPISU PRACÍ</t>
  </si>
  <si>
    <t>Objekt:</t>
  </si>
  <si>
    <t>a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</si>
  <si>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</si>
  <si>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</si>
  <si>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</si>
  <si>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</si>
  <si>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</si>
  <si>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</si>
  <si>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</si>
  <si>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</si>
  <si>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</si>
  <si>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</si>
  <si>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</si>
  <si>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</si>
  <si>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</si>
  <si>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</si>
  <si>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</si>
  <si>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</si>
  <si>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</si>
  <si>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</si>
  <si>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</si>
  <si>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</si>
  <si>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</si>
  <si>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</si>
  <si>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</si>
  <si>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</si>
  <si>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</si>
  <si>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</si>
  <si>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</si>
  <si>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</si>
  <si>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</si>
  <si>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</si>
  <si>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</si>
  <si>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19</t>
  </si>
  <si>
    <t>K</t>
  </si>
  <si>
    <t>949101111</t>
  </si>
  <si>
    <t>Lešení pomocné pracovní pro objekty pozemních staveb pro zatížení do 150 kg/m2, o výšce lešeňové podlahy do 1,9 m</t>
  </si>
  <si>
    <t>m2</t>
  </si>
  <si>
    <t>CS ÚRS 2022 02</t>
  </si>
  <si>
    <t>4</t>
  </si>
  <si>
    <t>-2014426871</t>
  </si>
  <si>
    <t>Online PSC</t>
  </si>
  <si>
    <t>https://podminky.urs.cz/item/CS_URS_2022_02/949101111</t>
  </si>
  <si>
    <t>3</t>
  </si>
  <si>
    <t>962031132</t>
  </si>
  <si>
    <t>Bourání příček z cihel, tvárnic nebo příčkovek z cihel pálených, plných nebo dutých na maltu vápennou nebo vápenocementovou, tl. do 100 mm</t>
  </si>
  <si>
    <t>-2030548422</t>
  </si>
  <si>
    <t>https://podminky.urs.cz/item/CS_URS_2022_02/962031132</t>
  </si>
  <si>
    <t>VV</t>
  </si>
  <si>
    <t>1.np</t>
  </si>
  <si>
    <t>(1+3,4+2,25+1,1+1,05*2+4,4)*3,15</t>
  </si>
  <si>
    <t>1*2,4</t>
  </si>
  <si>
    <t>2.np</t>
  </si>
  <si>
    <t>(1,2+1,8+1,25+0,55+0,9*2+4,6+1,5)*3,15</t>
  </si>
  <si>
    <t>(1,2+1,65+1,35+2,45)*2,4</t>
  </si>
  <si>
    <t>3.np</t>
  </si>
  <si>
    <t>(1,45+0,44+1,2+1,8+1,25+0,65+0,9*2+4,6+1,5)*3,15</t>
  </si>
  <si>
    <t>(1,2+1,65+2,2+1,075*2)*2,4</t>
  </si>
  <si>
    <t>Součet</t>
  </si>
  <si>
    <t>7</t>
  </si>
  <si>
    <t>965042121</t>
  </si>
  <si>
    <t>Bourání mazanin betonových nebo z litého asfaltu tl. do 100 mm, plochy do 1 m2</t>
  </si>
  <si>
    <t>m3</t>
  </si>
  <si>
    <t>406411632</t>
  </si>
  <si>
    <t>https://podminky.urs.cz/item/CS_URS_2022_02/965042121</t>
  </si>
  <si>
    <t>sprchové vaničky</t>
  </si>
  <si>
    <t>(1,15*0,8*0,15)*2</t>
  </si>
  <si>
    <t>8</t>
  </si>
  <si>
    <t>968062354</t>
  </si>
  <si>
    <t>Vybourání dřevěných rámů oken s křídly, dveřních zárubní, vrat, stěn, ostění nebo obkladů rámů oken s křídly dvojitých, plochy do 1 m2</t>
  </si>
  <si>
    <t>1830342874</t>
  </si>
  <si>
    <t>https://podminky.urs.cz/item/CS_URS_2022_02/968062354</t>
  </si>
  <si>
    <t>0,6*1,5</t>
  </si>
  <si>
    <t>11</t>
  </si>
  <si>
    <t>968072455</t>
  </si>
  <si>
    <t>Vybourání kovových rámů oken s křídly, dveřních zárubní, vrat, stěn, ostění nebo obkladů dveřních zárubní, plochy do 2 m2</t>
  </si>
  <si>
    <t>1275642697</t>
  </si>
  <si>
    <t>https://podminky.urs.cz/item/CS_URS_2022_02/968072455</t>
  </si>
  <si>
    <t>0,6*2*6</t>
  </si>
  <si>
    <t>0,7*2</t>
  </si>
  <si>
    <t>5</t>
  </si>
  <si>
    <t>972044451</t>
  </si>
  <si>
    <t>Vybourání otvorů ve stropech nebo klenbách z dutých tvárnic bez odstranění podlahy a násypu, plochy do 1 m2, tl. přes 100 mm</t>
  </si>
  <si>
    <t>-1142728011</t>
  </si>
  <si>
    <t>https://podminky.urs.cz/item/CS_URS_2022_02/972044451</t>
  </si>
  <si>
    <t>978013191</t>
  </si>
  <si>
    <t>Otlučení vápenných nebo vápenocementových omítek vnitřních ploch stěn s vyškrabáním spar, s očištěním zdiva, v rozsahu přes 50 do 100 %</t>
  </si>
  <si>
    <t>1828215743</t>
  </si>
  <si>
    <t>https://podminky.urs.cz/item/CS_URS_2022_02/978013191</t>
  </si>
  <si>
    <t>(1*4+3,4*2+2,25*2+1,1*2+1,05*4+4,4)*1,8</t>
  </si>
  <si>
    <t>(3,5+2,06+0,3+2,35+3,4)*1,8</t>
  </si>
  <si>
    <t>(1,2*4+3,45*2+2,6*2+0,55*2+0,9*4+2,45*2+4,6*2+1,5*2)*1,8</t>
  </si>
  <si>
    <t>(5,1+2,1+1,15+0,85+2,4+3,45)*1,8</t>
  </si>
  <si>
    <t>(1,45*2+0,44*2+1,2*4+3,45*4+0,65*2+0,9*4+2,45*2+4,6*2+1,5*2)*1,8</t>
  </si>
  <si>
    <t>(5,1+2,1+0,3+2,5+3,45+2,8+1,46+0,6+0,3+2,035+0,3+1,25*2++1,45)*1,8</t>
  </si>
  <si>
    <t>997</t>
  </si>
  <si>
    <t>Přesun sutě</t>
  </si>
  <si>
    <t>13</t>
  </si>
  <si>
    <t>997013213</t>
  </si>
  <si>
    <t>Vnitrostaveništní doprava suti a vybouraných hmot vodorovně do 50 m svisle ručně pro budovy a haly výšky přes 9 do 12 m</t>
  </si>
  <si>
    <t>t</t>
  </si>
  <si>
    <t>183532789</t>
  </si>
  <si>
    <t>https://podminky.urs.cz/item/CS_URS_2022_02/997013213</t>
  </si>
  <si>
    <t>14</t>
  </si>
  <si>
    <t>997013501</t>
  </si>
  <si>
    <t>Odvoz suti a vybouraných hmot na skládku nebo meziskládku se složením, na vzdálenost do 1 km</t>
  </si>
  <si>
    <t>169307438</t>
  </si>
  <si>
    <t>https://podminky.urs.cz/item/CS_URS_2022_02/997013501</t>
  </si>
  <si>
    <t>997013509</t>
  </si>
  <si>
    <t>Odvoz suti a vybouraných hmot na skládku nebo meziskládku se složením, na vzdálenost Příplatek k ceně za každý další i započatý 1 km přes 1 km</t>
  </si>
  <si>
    <t>1380691611</t>
  </si>
  <si>
    <t>https://podminky.urs.cz/item/CS_URS_2022_02/997013509</t>
  </si>
  <si>
    <t>70,714*14</t>
  </si>
  <si>
    <t>16</t>
  </si>
  <si>
    <t>997013603</t>
  </si>
  <si>
    <t>Poplatek za uložení stavebního odpadu na skládce (skládkovné) cihelného zatříděného do Katalogu odpadů pod kódem 17 01 02</t>
  </si>
  <si>
    <t>-1373239067</t>
  </si>
  <si>
    <t>https://podminky.urs.cz/item/CS_URS_2022_02/997013603</t>
  </si>
  <si>
    <t>17</t>
  </si>
  <si>
    <t>997013607</t>
  </si>
  <si>
    <t>Poplatek za uložení stavebního odpadu na skládce (skládkovné) z tašek a keramických výrobků zatříděného do Katalogu odpadů pod kódem 17 01 03</t>
  </si>
  <si>
    <t>480522955</t>
  </si>
  <si>
    <t>https://podminky.urs.cz/item/CS_URS_2022_02/997013607</t>
  </si>
  <si>
    <t>6,13+23,580</t>
  </si>
  <si>
    <t>18</t>
  </si>
  <si>
    <t>997013631</t>
  </si>
  <si>
    <t>Poplatek za uložení stavebního odpadu na skládce (skládkovné) směsného stavebního a demoličního zatříděného do Katalogu odpadů pod kódem 17 09 04</t>
  </si>
  <si>
    <t>803870053</t>
  </si>
  <si>
    <t>https://podminky.urs.cz/item/CS_URS_2022_02/997013631</t>
  </si>
  <si>
    <t>PSV</t>
  </si>
  <si>
    <t>Práce a dodávky PSV</t>
  </si>
  <si>
    <t>764</t>
  </si>
  <si>
    <t>Konstrukce klempířské</t>
  </si>
  <si>
    <t>764002851</t>
  </si>
  <si>
    <t>Demontáž klempířských konstrukcí oplechování parapetů do suti</t>
  </si>
  <si>
    <t>m</t>
  </si>
  <si>
    <t>-104602296</t>
  </si>
  <si>
    <t>https://podminky.urs.cz/item/CS_URS_2022_02/764002851</t>
  </si>
  <si>
    <t>0,6</t>
  </si>
  <si>
    <t>771</t>
  </si>
  <si>
    <t>Podlahy z dlaždic</t>
  </si>
  <si>
    <t>771571810</t>
  </si>
  <si>
    <t>Demontáž podlah z dlaždic keramických kladených do malty</t>
  </si>
  <si>
    <t>-133286463</t>
  </si>
  <si>
    <t>https://podminky.urs.cz/item/CS_URS_2022_02/771571810</t>
  </si>
  <si>
    <t>6,6+0,8+6,2+5,5+1,6</t>
  </si>
  <si>
    <t>7,3+5,8+1,7+5+2,1</t>
  </si>
  <si>
    <t>1,7+7,3+5,8+2+1,8+4,6+7,9</t>
  </si>
  <si>
    <t>781</t>
  </si>
  <si>
    <t>Dokončovací práce - obklady</t>
  </si>
  <si>
    <t>781471810</t>
  </si>
  <si>
    <t>Demontáž obkladů z dlaždic keramických kladených do malty</t>
  </si>
  <si>
    <t>147963710</t>
  </si>
  <si>
    <t>https://podminky.urs.cz/item/CS_URS_2022_02/781471810</t>
  </si>
  <si>
    <t>784</t>
  </si>
  <si>
    <t>Dokončovací práce - malby a tapety</t>
  </si>
  <si>
    <t>6</t>
  </si>
  <si>
    <t>784121001</t>
  </si>
  <si>
    <t>Oškrabání malby v místnostech výšky do 3,80 m</t>
  </si>
  <si>
    <t>-778845406</t>
  </si>
  <si>
    <t>https://podminky.urs.cz/item/CS_URS_2022_02/784121001</t>
  </si>
  <si>
    <t>(3,5+2,06+0,3+2,35+3,4)*1,35</t>
  </si>
  <si>
    <t>(3,5+2,2+1,15+0,85+2,4+3,45)*1,35</t>
  </si>
  <si>
    <t>(3,5+2,2+0,3+2,5+3,45+0,3+2,035+0,3+1,46+4,15+1,45+1,25)*1,35</t>
  </si>
  <si>
    <t>(1,5+6,5+1,45+4,15)*2*3,15</t>
  </si>
  <si>
    <t>HZS</t>
  </si>
  <si>
    <t>Hodinové zúčtovací sazby</t>
  </si>
  <si>
    <t>12</t>
  </si>
  <si>
    <t>HZS1292</t>
  </si>
  <si>
    <t>Hodinové zúčtovací sazby profesí HSV zemní a pomocné práce stavební dělník</t>
  </si>
  <si>
    <t>hod</t>
  </si>
  <si>
    <t>512</t>
  </si>
  <si>
    <t>-279453999</t>
  </si>
  <si>
    <t>https://podminky.urs.cz/item/CS_URS_2022_02/HZS1292</t>
  </si>
  <si>
    <t>zabezpečení prostorů proti prašnosti, sondy kcí</t>
  </si>
  <si>
    <t>10</t>
  </si>
  <si>
    <t>HZS2121</t>
  </si>
  <si>
    <t>Hodinové zúčtovací sazby profesí PSV provádění stavebních konstrukcí truhlář</t>
  </si>
  <si>
    <t>-116105110</t>
  </si>
  <si>
    <t>https://podminky.urs.cz/item/CS_URS_2022_02/HZS2121</t>
  </si>
  <si>
    <t>demontáž kryt radiator</t>
  </si>
  <si>
    <t>demontáž dveří 3.np vč.uskladnění</t>
  </si>
  <si>
    <t>b - Stavební část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</si>
  <si>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</si>
  <si>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</si>
  <si>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</si>
  <si>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763 - Konstrukce suché výstavby</t>
  </si>
  <si>
    <t xml:space="preserve">    766 - Konstrukce truhlářské</t>
  </si>
  <si>
    <t xml:space="preserve">    783 - Dokončovací práce - nátěry</t>
  </si>
  <si>
    <t xml:space="preserve">    787 - Dokončovací práce - zasklívání</t>
  </si>
  <si>
    <t>Svislé a kompletní konstrukce</t>
  </si>
  <si>
    <t>61</t>
  </si>
  <si>
    <t>310238211</t>
  </si>
  <si>
    <t>Zazdívka otvorů ve zdivu nadzákladovém cihlami pálenými plochy přes 0,25 m2 do 1 m2 na maltu vápenocementovou</t>
  </si>
  <si>
    <t>580309642</t>
  </si>
  <si>
    <t>https://podminky.urs.cz/item/CS_URS_2022_02/310238211</t>
  </si>
  <si>
    <t>0,6*1,5*0,45</t>
  </si>
  <si>
    <t>317941121</t>
  </si>
  <si>
    <t>Osazování ocelových válcovaných nosníků na zdivu I nebo IE nebo U nebo UE nebo L do č. 12 nebo výšky do 120 mm</t>
  </si>
  <si>
    <t>1966778948</t>
  </si>
  <si>
    <t>https://podminky.urs.cz/item/CS_URS_2022_02/317941121</t>
  </si>
  <si>
    <t>M</t>
  </si>
  <si>
    <t>13010508</t>
  </si>
  <si>
    <t>úhelník ocelový nerovnostranný jakost S235JR (11 375) 60x40x5mm</t>
  </si>
  <si>
    <t>-1916810691</t>
  </si>
  <si>
    <t>(1,65*0,00376*2)*2</t>
  </si>
  <si>
    <t>340271021</t>
  </si>
  <si>
    <t>Zazdívka otvorů v příčkách nebo stěnách pórobetonovými tvárnicemi plochy přes 0,025 m2 do 1 m2, objemová hmotnost 500 kg/m3, tloušťka příčky 100 mm</t>
  </si>
  <si>
    <t>-728515968</t>
  </si>
  <si>
    <t>https://podminky.urs.cz/item/CS_URS_2022_02/340271021</t>
  </si>
  <si>
    <t>0,6*0,6+0,15*0,3</t>
  </si>
  <si>
    <t>0,3*0,3+0,15*0,3</t>
  </si>
  <si>
    <t>342272225</t>
  </si>
  <si>
    <t>Příčky z pórobetonových tvárnic hladkých na tenké maltové lože objemová hmotnost do 500 kg/m3, tloušťka příčky 100 mm</t>
  </si>
  <si>
    <t>1775320393</t>
  </si>
  <si>
    <t>https://podminky.urs.cz/item/CS_URS_2022_02/342272225</t>
  </si>
  <si>
    <t>(3,45+0,9+1,3+3,4*2+0,9+1,7)*3,15</t>
  </si>
  <si>
    <t>(1,7+1,7)*2,3</t>
  </si>
  <si>
    <t>(4,1+0,85+4,6+0,85+0,8+0,85+2,55+1,15+0,8+2,7+0,8+1,5)*3,15</t>
  </si>
  <si>
    <t>(1,6+3,2+1,9+3,7+3,45+0,8+0,9+1,35)*3,15</t>
  </si>
  <si>
    <t>(1,7+1,9)*2,3</t>
  </si>
  <si>
    <t>60</t>
  </si>
  <si>
    <t>342291121</t>
  </si>
  <si>
    <t>Ukotvení příček plochými kotvami, do konstrukce cihelné</t>
  </si>
  <si>
    <t>209229881</t>
  </si>
  <si>
    <t>https://podminky.urs.cz/item/CS_URS_2022_02/342291121</t>
  </si>
  <si>
    <t>35</t>
  </si>
  <si>
    <t>44</t>
  </si>
  <si>
    <t>342361821</t>
  </si>
  <si>
    <t>Výztuž stěn a příček výplňových a oddělovacích pevných svislých nebo šikmých, rovných nebo oblých z betonářské oceli 10 505 (R) nebo BSt 500</t>
  </si>
  <si>
    <t>469175201</t>
  </si>
  <si>
    <t>https://podminky.urs.cz/item/CS_URS_2022_02/342361821</t>
  </si>
  <si>
    <t>překlady dveří  R12</t>
  </si>
  <si>
    <t>(2*1,1)*0,00089*6</t>
  </si>
  <si>
    <t>(2*1,1)*0,00089*9</t>
  </si>
  <si>
    <t>(2*1,1)*0,00089*7</t>
  </si>
  <si>
    <t>346272256</t>
  </si>
  <si>
    <t>Přizdívky z pórobetonových tvárnic objemová hmotnost do 500 kg/m3, na tenké maltové lože, tloušťka přizdívky 150 mm</t>
  </si>
  <si>
    <t>-787144084</t>
  </si>
  <si>
    <t>https://podminky.urs.cz/item/CS_URS_2022_02/346272256</t>
  </si>
  <si>
    <t>(0,5+1,3+0,25+0,875)*1,25+(0,5+1,3+0,25+0,875)*0,15</t>
  </si>
  <si>
    <t>0,9*1,25+0,9*0,15</t>
  </si>
  <si>
    <t>(1,6+1,2)*1,25+(1,6+1,2*0,15)</t>
  </si>
  <si>
    <t>Úpravy povrchů, podlahy a osazování výplní</t>
  </si>
  <si>
    <t>29</t>
  </si>
  <si>
    <t>612131121</t>
  </si>
  <si>
    <t>Podkladní a spojovací vrstva vnitřních omítaných ploch penetrace disperzní nanášená ručně stěn</t>
  </si>
  <si>
    <t>-1823327199</t>
  </si>
  <si>
    <t>https://podminky.urs.cz/item/CS_URS_2022_02/612131121</t>
  </si>
  <si>
    <t>26</t>
  </si>
  <si>
    <t>612321111</t>
  </si>
  <si>
    <t>Omítka vápenocementová vnitřních ploch nanášená ručně jednovrstvá, tloušťky do 10 mm hrubá zatřená svislých konstrukcí stěn</t>
  </si>
  <si>
    <t>374266092</t>
  </si>
  <si>
    <t>https://podminky.urs.cz/item/CS_URS_2022_02/612321111</t>
  </si>
  <si>
    <t>stávající zdivo po osekaných obkladech</t>
  </si>
  <si>
    <t>20,898</t>
  </si>
  <si>
    <t>27,09</t>
  </si>
  <si>
    <t>44,811</t>
  </si>
  <si>
    <t>27</t>
  </si>
  <si>
    <t>612321191</t>
  </si>
  <si>
    <t>Omítka vápenocementová vnitřních ploch nanášená ručně Příplatek k cenám za každých dalších i započatých 5 mm tloušťky omítky přes 10 mm stěn</t>
  </si>
  <si>
    <t>1773560286</t>
  </si>
  <si>
    <t>https://podminky.urs.cz/item/CS_URS_2022_02/612321191</t>
  </si>
  <si>
    <t>92,799*2</t>
  </si>
  <si>
    <t>28</t>
  </si>
  <si>
    <t>612325416</t>
  </si>
  <si>
    <t>Oprava vápenocementové omítky vnitřních ploch hladké, tloušťky do 20 mm, s celoplošným přeštukováním, tloušťky štuku 3 mm stěn, v rozsahu opravované plochy do 10%</t>
  </si>
  <si>
    <t>1848310739</t>
  </si>
  <si>
    <t>https://podminky.urs.cz/item/CS_URS_2022_02/612325416</t>
  </si>
  <si>
    <t>stávající zdivo po oškrábaných malbách</t>
  </si>
  <si>
    <t>15,674</t>
  </si>
  <si>
    <t>48,848</t>
  </si>
  <si>
    <t>116,588</t>
  </si>
  <si>
    <t>30</t>
  </si>
  <si>
    <t>612341121</t>
  </si>
  <si>
    <t>Omítka sádrová nebo vápenosádrová vnitřních ploch nanášená ručně jednovrstvá, tloušťky do 10 mm hladká svislých konstrukcí stěn</t>
  </si>
  <si>
    <t>999382189</t>
  </si>
  <si>
    <t>https://podminky.urs.cz/item/CS_URS_2022_02/612341121</t>
  </si>
  <si>
    <t>nové zdivo</t>
  </si>
  <si>
    <t>55,228*2</t>
  </si>
  <si>
    <t>0,405</t>
  </si>
  <si>
    <t>4,095</t>
  </si>
  <si>
    <t>0,135</t>
  </si>
  <si>
    <t>67,833*2</t>
  </si>
  <si>
    <t>1,26</t>
  </si>
  <si>
    <t>61,515*2</t>
  </si>
  <si>
    <t>5,28</t>
  </si>
  <si>
    <t>79</t>
  </si>
  <si>
    <t>619991001</t>
  </si>
  <si>
    <t>Zakrytí vnitřních ploch před znečištěním včetně pozdějšího odkrytí podlah fólií přilepenou lepící páskou</t>
  </si>
  <si>
    <t>-1578926509</t>
  </si>
  <si>
    <t>https://podminky.urs.cz/item/CS_URS_2022_02/619991001</t>
  </si>
  <si>
    <t>62</t>
  </si>
  <si>
    <t>622131101</t>
  </si>
  <si>
    <t>Podkladní a spojovací vrstva vnějších omítaných ploch cementový postřik nanášený ručně celoplošně stěn</t>
  </si>
  <si>
    <t>1198390812</t>
  </si>
  <si>
    <t>https://podminky.urs.cz/item/CS_URS_2022_02/622131101</t>
  </si>
  <si>
    <t>80</t>
  </si>
  <si>
    <t>622143003</t>
  </si>
  <si>
    <t>Montáž omítkových profilů plastových, pozinkovaných nebo dřevěných upevněných vtlačením do podkladní vrstvy nebo přibitím rohových s tkaninou</t>
  </si>
  <si>
    <t>714632467</t>
  </si>
  <si>
    <t>https://podminky.urs.cz/item/CS_URS_2022_02/622143003</t>
  </si>
  <si>
    <t>81</t>
  </si>
  <si>
    <t>55343035</t>
  </si>
  <si>
    <t>profil oddělovací a ukončovací Pz pro vnitřní omítky tl 8mm</t>
  </si>
  <si>
    <t>-2110495986</t>
  </si>
  <si>
    <t>64</t>
  </si>
  <si>
    <t>622321111</t>
  </si>
  <si>
    <t>Omítka vápenocementová vnějších ploch nanášená ručně jednovrstvá, tloušťky do 15 mm hrubá zatřená stěn</t>
  </si>
  <si>
    <t>-2134483898</t>
  </si>
  <si>
    <t>https://podminky.urs.cz/item/CS_URS_2022_02/622321111</t>
  </si>
  <si>
    <t>63</t>
  </si>
  <si>
    <t>622324111</t>
  </si>
  <si>
    <t>Omítka vápenocementová strukturální (břízolitová) vnějších ploch nanášená ručně škrábaná stěn</t>
  </si>
  <si>
    <t>533231508</t>
  </si>
  <si>
    <t>https://podminky.urs.cz/item/CS_URS_2022_02/622324111</t>
  </si>
  <si>
    <t>632451111</t>
  </si>
  <si>
    <t>Potěr cementový samonivelační ze suchých směsí tloušťky přes 25 do 30 mm</t>
  </si>
  <si>
    <t>-582871162</t>
  </si>
  <si>
    <t>https://podminky.urs.cz/item/CS_URS_2022_02/632451111</t>
  </si>
  <si>
    <t>1,36+2,89+1,5+1,32+3,08+0,96+1,36+1,32+6,68</t>
  </si>
  <si>
    <t>5,8+6,17+2,21+0,92+6,07</t>
  </si>
  <si>
    <t>8,06+6,84+1,08+8,25+6,52</t>
  </si>
  <si>
    <t>45</t>
  </si>
  <si>
    <t>642942111</t>
  </si>
  <si>
    <t>Osazování zárubní nebo rámů kovových dveřních lisovaných nebo z úhelníků bez dveřních křídel na cementovou maltu, plochy otvoru do 2,5 m2</t>
  </si>
  <si>
    <t>kus</t>
  </si>
  <si>
    <t>-1805286651</t>
  </si>
  <si>
    <t>https://podminky.urs.cz/item/CS_URS_2022_02/642942111</t>
  </si>
  <si>
    <t>A</t>
  </si>
  <si>
    <t>20</t>
  </si>
  <si>
    <t>B</t>
  </si>
  <si>
    <t>C</t>
  </si>
  <si>
    <t>46</t>
  </si>
  <si>
    <t>55331481</t>
  </si>
  <si>
    <t>zárubeň jednokřídlá ocelová pro zdění tl stěny 75-100mm rozměru 700/1970, 2100mm</t>
  </si>
  <si>
    <t>1011732821</t>
  </si>
  <si>
    <t>47</t>
  </si>
  <si>
    <t>6.1R</t>
  </si>
  <si>
    <t>Nátěr zárubně</t>
  </si>
  <si>
    <t>ks</t>
  </si>
  <si>
    <t>2014445884</t>
  </si>
  <si>
    <t>56</t>
  </si>
  <si>
    <t>642946111</t>
  </si>
  <si>
    <t>Osazení stavebního pouzdra posuvných dveří do zděné příčky s jednou kapsou pro jedno dveřní křídlo průchozí šířky do 800 mm</t>
  </si>
  <si>
    <t>853690273</t>
  </si>
  <si>
    <t>https://podminky.urs.cz/item/CS_URS_2022_02/642946111</t>
  </si>
  <si>
    <t>2+2</t>
  </si>
  <si>
    <t>57</t>
  </si>
  <si>
    <t>55331610</t>
  </si>
  <si>
    <t>pouzdro stavební posuvných dveří jednopouzdrové 600mm standardní rozměr</t>
  </si>
  <si>
    <t>-115173706</t>
  </si>
  <si>
    <t>82</t>
  </si>
  <si>
    <t>6.2R</t>
  </si>
  <si>
    <t>Oprava podlahy po přemístění stoupačky 1.np(izolace, beton(</t>
  </si>
  <si>
    <t>kpl</t>
  </si>
  <si>
    <t>-593591096</t>
  </si>
  <si>
    <t>65</t>
  </si>
  <si>
    <t>946111115</t>
  </si>
  <si>
    <t>Montáž pojízdných věží trubkových nebo dílcových s maximálním zatížením podlahy do 200 kg/m2 šířky od 0,6 do 0,9 m, délky do 3,2 m, výšky přes 4,5 m do 5,5 m</t>
  </si>
  <si>
    <t>-1606783338</t>
  </si>
  <si>
    <t>https://podminky.urs.cz/item/CS_URS_2022_02/946111115</t>
  </si>
  <si>
    <t>omítka zazděné okno</t>
  </si>
  <si>
    <t>66</t>
  </si>
  <si>
    <t>946111215</t>
  </si>
  <si>
    <t>Montáž pojízdných věží trubkových nebo dílcových s maximálním zatížením podlahy do 200 kg/m2 Příplatek za první a každý další den použití pojízdného lešení k ceně -1115</t>
  </si>
  <si>
    <t>-1106184022</t>
  </si>
  <si>
    <t>https://podminky.urs.cz/item/CS_URS_2022_02/946111215</t>
  </si>
  <si>
    <t>1,000*7</t>
  </si>
  <si>
    <t>67</t>
  </si>
  <si>
    <t>946111815</t>
  </si>
  <si>
    <t>Demontáž pojízdných věží trubkových nebo dílcových s maximálním zatížením podlahy do 200 kg/m2 šířky od 0,6 do 0,9 m, délky do 3,2 m, výšky přes 4,5 m do 5,5 m</t>
  </si>
  <si>
    <t>1260785511</t>
  </si>
  <si>
    <t>https://podminky.urs.cz/item/CS_URS_2022_02/946111815</t>
  </si>
  <si>
    <t>42</t>
  </si>
  <si>
    <t>-204038600</t>
  </si>
  <si>
    <t>971038331</t>
  </si>
  <si>
    <t>Vybourání otvorů ve zdivu základovém nebo nadzákladovém z cihel, tvárnic, příčkovek dutých tvárnic nebo příčkovek, velikosti plochy do 0,09 m2, tl. do 150 mm</t>
  </si>
  <si>
    <t>553988544</t>
  </si>
  <si>
    <t>https://podminky.urs.cz/item/CS_URS_2022_02/971038331</t>
  </si>
  <si>
    <t>4+1</t>
  </si>
  <si>
    <t>68</t>
  </si>
  <si>
    <t>971038421</t>
  </si>
  <si>
    <t>Vybourání otvorů ve zdivu základovém nebo nadzákladovém z cihel, tvárnic, příčkovek dutých tvárnic nebo příčkovek, velikosti plochy do 0,25 m2, tl. do 100 mm</t>
  </si>
  <si>
    <t>2105780177</t>
  </si>
  <si>
    <t>https://podminky.urs.cz/item/CS_URS_2022_02/971038421</t>
  </si>
  <si>
    <t>4+1+1+1</t>
  </si>
  <si>
    <t>2+1+3</t>
  </si>
  <si>
    <t>94</t>
  </si>
  <si>
    <t>-923248847</t>
  </si>
  <si>
    <t>95</t>
  </si>
  <si>
    <t>-928563026</t>
  </si>
  <si>
    <t>96</t>
  </si>
  <si>
    <t>1079420670</t>
  </si>
  <si>
    <t>0,444*14</t>
  </si>
  <si>
    <t>97</t>
  </si>
  <si>
    <t>176225661</t>
  </si>
  <si>
    <t>998</t>
  </si>
  <si>
    <t>Přesun hmot</t>
  </si>
  <si>
    <t>93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</si>
  <si>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</si>
  <si>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</si>
  <si>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-1636579334</t>
  </si>
  <si>
    <t>https://podminky.urs.cz/item/CS_URS_2022_02/998018002</t>
  </si>
  <si>
    <t>763</t>
  </si>
  <si>
    <t>Konstrukce suché výstavby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</si>
  <si>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</si>
  <si>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</si>
  <si>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-493906962</t>
  </si>
  <si>
    <t>https://podminky.urs.cz/item/CS_URS_2022_02/763121422</t>
  </si>
  <si>
    <t xml:space="preserve">obklad modulů </t>
  </si>
  <si>
    <t>(0,8+0,575+0,8)*1,15+(0,8+0,575+0,8)*0,15</t>
  </si>
  <si>
    <t>(0,8+0,8+0,85+0,85)*1,15+(0,8*2+0,85*2)*0,15</t>
  </si>
  <si>
    <t>(0,8+0,8+0,887)*1,15+(0,8+0,8+0,887)*0,15</t>
  </si>
  <si>
    <t>763164521</t>
  </si>
  <si>
    <t>Obklad konstrukcí sádrokartonovými deskami včetně ochranných úhelníků ve tvaru L rozvinuté šíře do 0,4 m, opláštěný deskou impregnovanou H2, tl. 12,5 mm</t>
  </si>
  <si>
    <t>1756740707</t>
  </si>
  <si>
    <t>https://podminky.urs.cz/item/CS_URS_2022_02/763164521</t>
  </si>
  <si>
    <t>1,9+2+3,15+0,9+3,15</t>
  </si>
  <si>
    <t>3,15+3,15+3,15+3,15</t>
  </si>
  <si>
    <t>1,9+2+3,15+1,9+3,15+3,15+0,9</t>
  </si>
  <si>
    <t>763164541</t>
  </si>
  <si>
    <t>Obklad konstrukcí sádrokartonovými deskami včetně ochranných úhelníků ve tvaru L rozvinuté šíře přes 0,4 do 0,8 m, opláštěný deskou impregnovanou H2, tl. 12,5 mm</t>
  </si>
  <si>
    <t>-1000757138</t>
  </si>
  <si>
    <t>https://podminky.urs.cz/item/CS_URS_2022_02/763164541</t>
  </si>
  <si>
    <t>4,2+4,5</t>
  </si>
  <si>
    <t>3,15+4,5</t>
  </si>
  <si>
    <t>3,15+0,9+7,1</t>
  </si>
  <si>
    <t>763164621</t>
  </si>
  <si>
    <t>Obklad konstrukcí sádrokartonovými deskami včetně ochranných úhelníků ve tvaru U rozvinuté šíře do 0,6 m, opláštěný deskou impregnovanou H2, tl. 12,5 mm</t>
  </si>
  <si>
    <t>-1261271819</t>
  </si>
  <si>
    <t>https://podminky.urs.cz/item/CS_URS_2022_02/763164621</t>
  </si>
  <si>
    <t>1,9+1,9</t>
  </si>
  <si>
    <t>763172321</t>
  </si>
  <si>
    <t>Montáž dvířek pro konstrukce ze sádrokartonových desek revizních jednoplášťových pro příčky a předsazené stěny velikost (šxv) 200 x 200 mm</t>
  </si>
  <si>
    <t>-1295706379</t>
  </si>
  <si>
    <t>https://podminky.urs.cz/item/CS_URS_2022_02/763172321</t>
  </si>
  <si>
    <t>5+1</t>
  </si>
  <si>
    <t>59030710</t>
  </si>
  <si>
    <t>dvířka revizní jednokřídlá s automatickým zámkem 200x200mm</t>
  </si>
  <si>
    <t>32</t>
  </si>
  <si>
    <t>932550286</t>
  </si>
  <si>
    <t>763172347</t>
  </si>
  <si>
    <t>Montáž dvířek pro konstrukce ze sádrokartonových desek revizních jednoplášťových pro příčky a předsazené stěny ostatních velikostí do 0,16 m2</t>
  </si>
  <si>
    <t>-796415391</t>
  </si>
  <si>
    <t>https://podminky.urs.cz/item/CS_URS_2022_02/763172347</t>
  </si>
  <si>
    <t>1.np 400x200</t>
  </si>
  <si>
    <t>59030751R</t>
  </si>
  <si>
    <t>dvířka revizní jednokřídlá s automatickým zámkem 200x400mm</t>
  </si>
  <si>
    <t>244604740</t>
  </si>
  <si>
    <t>83</t>
  </si>
  <si>
    <t>763.1R</t>
  </si>
  <si>
    <t>Oprava prostupů stoupaček stropen</t>
  </si>
  <si>
    <t>2057423161</t>
  </si>
  <si>
    <t>85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</si>
  <si>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</si>
  <si>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</si>
  <si>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1241533827</t>
  </si>
  <si>
    <t>https://podminky.urs.cz/item/CS_URS_2022_02/998763302</t>
  </si>
  <si>
    <t>86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</si>
  <si>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</si>
  <si>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</si>
  <si>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-295096352</t>
  </si>
  <si>
    <t>https://podminky.urs.cz/item/CS_URS_2022_02/998763381</t>
  </si>
  <si>
    <t>766</t>
  </si>
  <si>
    <t>Konstrukce truhlářské</t>
  </si>
  <si>
    <t>48</t>
  </si>
  <si>
    <t>766660001</t>
  </si>
  <si>
    <t>Montáž dveřních křídel dřevěných nebo plastových otevíravých do ocelové zárubně povrchově upravených jednokřídlových, šířky do 800 mm</t>
  </si>
  <si>
    <t>489503274</t>
  </si>
  <si>
    <t>https://podminky.urs.cz/item/CS_URS_2022_02/766660001</t>
  </si>
  <si>
    <t>49</t>
  </si>
  <si>
    <t>61162085</t>
  </si>
  <si>
    <t>dveře jednokřídlé dřevotřískové povrch laminátový plné 700x1970-2100mm - CPL</t>
  </si>
  <si>
    <t>-1499484456</t>
  </si>
  <si>
    <t>98</t>
  </si>
  <si>
    <t>61162085.1</t>
  </si>
  <si>
    <t>dveře jednokřídlé dřevotřískové povrch laminátový plné 700x1970-2100mm - HPL</t>
  </si>
  <si>
    <t>1534287123</t>
  </si>
  <si>
    <t>58</t>
  </si>
  <si>
    <t>766660311</t>
  </si>
  <si>
    <t>Montáž dveřních křídel dřevěných nebo plastových posuvných dveří do pouzdra s jednou kapsou jednokřídlových, průchozí šířky do 800 mm</t>
  </si>
  <si>
    <t>2130516314</t>
  </si>
  <si>
    <t>https://podminky.urs.cz/item/CS_URS_2022_02/766660311</t>
  </si>
  <si>
    <t>59</t>
  </si>
  <si>
    <t>766.1R</t>
  </si>
  <si>
    <t>Posuvné dveře do pouzdra ozn.D vč.příslušenství</t>
  </si>
  <si>
    <t>1012794085</t>
  </si>
  <si>
    <t>52</t>
  </si>
  <si>
    <t>766660720</t>
  </si>
  <si>
    <t>Montáž dveřních doplňků větrací mřížky s vyříznutím otvoru</t>
  </si>
  <si>
    <t>-208411019</t>
  </si>
  <si>
    <t>https://podminky.urs.cz/item/CS_URS_2022_02/766660720</t>
  </si>
  <si>
    <t>53</t>
  </si>
  <si>
    <t>55341421R</t>
  </si>
  <si>
    <t>průvětrník bez klapek se sítí 150x400mm</t>
  </si>
  <si>
    <t>1481927081</t>
  </si>
  <si>
    <t>50</t>
  </si>
  <si>
    <t>766660729</t>
  </si>
  <si>
    <t>Montáž dveřních doplňků dveřního kování interiérového štítku s klikou</t>
  </si>
  <si>
    <t>1339637900</t>
  </si>
  <si>
    <t>https://podminky.urs.cz/item/CS_URS_2022_02/766660729</t>
  </si>
  <si>
    <t>51</t>
  </si>
  <si>
    <t>54914123</t>
  </si>
  <si>
    <t>kování rozetové klika/klika</t>
  </si>
  <si>
    <t>18442383</t>
  </si>
  <si>
    <t>54</t>
  </si>
  <si>
    <t>766695212</t>
  </si>
  <si>
    <t>Montáž ostatních truhlářských konstrukcí prahů dveří jednokřídlových, šířky do 100 mm</t>
  </si>
  <si>
    <t>-1734628874</t>
  </si>
  <si>
    <t>https://podminky.urs.cz/item/CS_URS_2022_02/766695212</t>
  </si>
  <si>
    <t>9+1</t>
  </si>
  <si>
    <t>55</t>
  </si>
  <si>
    <t>61187136</t>
  </si>
  <si>
    <t>práh dveřní dřevěný dubový tl 20mm dl 720mm š 100mm</t>
  </si>
  <si>
    <t>-647579818</t>
  </si>
  <si>
    <t>87</t>
  </si>
  <si>
    <t>998766102</t>
  </si>
  <si>
    <t>Přesun hmot pro konstrukce truhlářské stanovený z hmotnosti přesunovaného materiálu vodorovná dopravní vzdálenost do 50 m v objektech výšky přes 6 do 12 m</t>
  </si>
  <si>
    <t>475426124</t>
  </si>
  <si>
    <t>https://podminky.urs.cz/item/CS_URS_2022_02/998766102</t>
  </si>
  <si>
    <t>88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</si>
  <si>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</si>
  <si>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</si>
  <si>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1597584112</t>
  </si>
  <si>
    <t>https://podminky.urs.cz/item/CS_URS_2022_02/998766181</t>
  </si>
  <si>
    <t>22</t>
  </si>
  <si>
    <t>771121011</t>
  </si>
  <si>
    <t>Příprava podkladu před provedením dlažby nátěr penetrační na podlahu</t>
  </si>
  <si>
    <t>-1478426952</t>
  </si>
  <si>
    <t>https://podminky.urs.cz/item/CS_URS_2022_02/771121011</t>
  </si>
  <si>
    <t>23</t>
  </si>
  <si>
    <t>771151021</t>
  </si>
  <si>
    <t>Příprava podkladu před provedením dlažby samonivelační stěrka min.pevnosti 30 MPa, tloušťky do 3 mm</t>
  </si>
  <si>
    <t>-2067773251</t>
  </si>
  <si>
    <t>https://podminky.urs.cz/item/CS_URS_2022_02/771151021</t>
  </si>
  <si>
    <t>24</t>
  </si>
  <si>
    <t>771474112</t>
  </si>
  <si>
    <t>Montáž soklů z dlaždic keramických lepených flexibilním lepidlem rovných, výšky přes 65 do 90 mm</t>
  </si>
  <si>
    <t>-1754492667</t>
  </si>
  <si>
    <t>https://podminky.urs.cz/item/CS_URS_2022_02/771474112</t>
  </si>
  <si>
    <t>4,45*2+1,5*2</t>
  </si>
  <si>
    <t>0,45+2,35+2,2+0,7+2,8+1,95</t>
  </si>
  <si>
    <t>(5,5+1,5+1,2+0,9)*2+1,35+0,3+2,15+0,3+1,46+4,15+1,45</t>
  </si>
  <si>
    <t>25</t>
  </si>
  <si>
    <t>59761338</t>
  </si>
  <si>
    <t>sokl-dlažba keramická slinutá hladká do interiéru i exteriéru 445x85mm</t>
  </si>
  <si>
    <t>-2017364962</t>
  </si>
  <si>
    <t>51,71*2,475 'Přepočtené koeficientem množství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</si>
  <si>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</si>
  <si>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</si>
  <si>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472340806</t>
  </si>
  <si>
    <t>https://podminky.urs.cz/item/CS_URS_2022_02/771574263</t>
  </si>
  <si>
    <t>8,06+6,84+1,08+6,52</t>
  </si>
  <si>
    <t>59761409</t>
  </si>
  <si>
    <t>dlažba keramická slinutá protiskluzná do interiéru i exteriéru pro vysoké mechanické namáhání přes 9 do 12ks/m2</t>
  </si>
  <si>
    <t>1898770710</t>
  </si>
  <si>
    <t>64,14*1,25 'Přepočtené koeficientem množství</t>
  </si>
  <si>
    <t>69</t>
  </si>
  <si>
    <t>771577111</t>
  </si>
  <si>
    <t>Montáž podlah z dlaždic keramických lepených flexibilním lepidlem Příplatek k cenám za plochu do 5 m2 jednotlivě</t>
  </si>
  <si>
    <t>1276983652</t>
  </si>
  <si>
    <t>https://podminky.urs.cz/item/CS_URS_2022_02/771577111</t>
  </si>
  <si>
    <t>70</t>
  </si>
  <si>
    <t>771577112</t>
  </si>
  <si>
    <t>Montáž podlah z dlaždic keramických lepených flexibilním lepidlem Příplatek k cenám za podlahy v omezeném prostoru</t>
  </si>
  <si>
    <t>-810599099</t>
  </si>
  <si>
    <t>https://podminky.urs.cz/item/CS_URS_2022_02/771577112</t>
  </si>
  <si>
    <t>771591112</t>
  </si>
  <si>
    <t>Izolace podlahy pod dlažbu nátěrem nebo stěrkou ve dvou vrstvách</t>
  </si>
  <si>
    <t>473982437</t>
  </si>
  <si>
    <t>https://podminky.urs.cz/item/CS_URS_2022_02/771591112</t>
  </si>
  <si>
    <t>1,36+2,89+1,5+1,32+3,08+0,96+1,36+1,32</t>
  </si>
  <si>
    <t>(0,8*2+1,55*2+1,7*2+1,55*2+0,8+0,965+1,55+1,7)*0,3</t>
  </si>
  <si>
    <t>(0,8*2+1,65*2+0,8*2+1,65*2)*0,3</t>
  </si>
  <si>
    <t>(1,7+1,2+0,8+1,4+2,5+0,8*2+1,2*2+0,8*2+1,7*2)*0,3</t>
  </si>
  <si>
    <t>5,8+6,17+2,21+0,92</t>
  </si>
  <si>
    <t>(1,35*2+0,85*2+1,25*2+0,85*2+1,3*2+0,85*2)*0,3</t>
  </si>
  <si>
    <t>(0,8*2+1,15*2+0,8*2+1,5*2+0,85*2+2,4*2+1,152*2+2,1*2)*0,3</t>
  </si>
  <si>
    <t>(1,8+0,85+0,55+1+1,25+1,75+2,7+0,9+1,6+0,9+0,9)*0,3</t>
  </si>
  <si>
    <t>8,06+6,84</t>
  </si>
  <si>
    <t>(1,1+0,9*2+1,9*2+1,6*2+1,126*2+1,9*2)*0,3</t>
  </si>
  <si>
    <t>(1,65*2+0,8*2+1,7*2+0,8*2+2,55+1,7+1,2+0,8+1,25+0,8*2+1,25*2+0,8*2+1,7*2)*0,3</t>
  </si>
  <si>
    <t>37</t>
  </si>
  <si>
    <t>771591115</t>
  </si>
  <si>
    <t>Podlahy - dokončovací práce spárování silikonem</t>
  </si>
  <si>
    <t>-101118031</t>
  </si>
  <si>
    <t>https://podminky.urs.cz/item/CS_URS_2022_02/771591115</t>
  </si>
  <si>
    <t>(0,8+1,7+1,7+1,7+0,8+1,7+0,8+1,65+0,8+1,65+0,8+1,7+1,2+0,8+4,45+1,5)*2</t>
  </si>
  <si>
    <t>(2,5+1,3+0,9+1,2+0,9)</t>
  </si>
  <si>
    <t>(1,35*2+0,85*2+1,25*2+0,85*2+1,3*2+0,85*2)</t>
  </si>
  <si>
    <t>(0,8*2+1,15*2+0,8*2+1,5*2+0,85*2+2,4*2+1,152*2+2,1*2)</t>
  </si>
  <si>
    <t>(1,8+0,85+0,55+1+1,25+1,75+2,7+0,9+1,6+0,9+0,9)</t>
  </si>
  <si>
    <t>(1,1+0,9*2+1,9*2+1,6*2+1,126*2+1,9*2)</t>
  </si>
  <si>
    <t>(1,65*2+0,8*2+1,7*2+0,8*2+2,55+1,7+1,2+0,8+1,25+0,8*2+1,25*2+0,8*2+1,7*2)</t>
  </si>
  <si>
    <t>(1,2+0,9+1,5+4,5+1,45+4,15)*2</t>
  </si>
  <si>
    <t>771591237</t>
  </si>
  <si>
    <t>Izolace podlahy pod dlažbu montáž těsnícího pásu pro styčné nebo dilatační spáry</t>
  </si>
  <si>
    <t>1654862399</t>
  </si>
  <si>
    <t>https://podminky.urs.cz/item/CS_URS_2022_02/771591237</t>
  </si>
  <si>
    <t>0,8*2+1,55*2+1,7*2+1,55*2+0,8+0,965+1,55+1,7</t>
  </si>
  <si>
    <t>0,8*2+1,65*2+0,8*2+1,65*2</t>
  </si>
  <si>
    <t>1,7+1,2+0,8+1,4+2,5+0,8*2+1,2*2+0,8*2+1,7*2</t>
  </si>
  <si>
    <t>59054221</t>
  </si>
  <si>
    <t>páska pružná těsnící hydroizolační š 250mm</t>
  </si>
  <si>
    <t>1709349566</t>
  </si>
  <si>
    <t>148,771*1,05 'Přepočtené koeficientem množství</t>
  </si>
  <si>
    <t>89</t>
  </si>
  <si>
    <t>998771102</t>
  </si>
  <si>
    <t>Přesun hmot pro podlahy z dlaždic stanovený z hmotnosti přesunovaného materiálu vodorovná dopravní vzdálenost do 50 m v objektech výšky přes 6 do 12 m</t>
  </si>
  <si>
    <t>-1522342346</t>
  </si>
  <si>
    <t>https://podminky.urs.cz/item/CS_URS_2022_02/998771102</t>
  </si>
  <si>
    <t>90</t>
  </si>
  <si>
    <t>998771181</t>
  </si>
  <si>
    <t>Přesun hmot pro podlahy z dlaždic stanovený z hmotnosti přesunovaného materiálu Příplatek k ceně za přesun prováděný bez použití mechanizace pro jakoukoliv výšku objektu</t>
  </si>
  <si>
    <t>524568764</t>
  </si>
  <si>
    <t>https://podminky.urs.cz/item/CS_URS_2022_02/998771181</t>
  </si>
  <si>
    <t>781111011</t>
  </si>
  <si>
    <t>Příprava podkladu před provedením obkladu oprášení (ometení) stěny</t>
  </si>
  <si>
    <t>-1641204946</t>
  </si>
  <si>
    <t>https://podminky.urs.cz/item/CS_URS_2022_02/781111011</t>
  </si>
  <si>
    <t>31</t>
  </si>
  <si>
    <t>781121011</t>
  </si>
  <si>
    <t>Příprava podkladu před provedením obkladu nátěr penetrační na stěnu</t>
  </si>
  <si>
    <t>1165788916</t>
  </si>
  <si>
    <t>https://podminky.urs.cz/item/CS_URS_2022_02/781121011</t>
  </si>
  <si>
    <t>(0,8+1,7+1,7+1,7+0,8+1,7+0,8+1,65+0,8+1,65+0,8+1,7+1,2+0,8)*2*2,1</t>
  </si>
  <si>
    <t>(2,5+1,3+0,9+1,2+0,9)*2,1</t>
  </si>
  <si>
    <t>(1,35+0,85+1,25+0,85+1,3+0,85+1,152+2,1+0,8+1,15+0,85+2,4+0,8+1,5)*2*2,1</t>
  </si>
  <si>
    <t>(1,8+0,85+0,55+1+1,25+1,75+2,7+0,9+1,6+0,9+0,9)*2,1</t>
  </si>
  <si>
    <t>(1,6+1,9+1,126+1,9+0,8+1,65+0,8+1,7+0,8+1,7+0,8+1,25)*2*2,1</t>
  </si>
  <si>
    <t>(0,9+1,1+0,3+1,9+1,2+1,7+2,55+0,55+0,9)*2,1</t>
  </si>
  <si>
    <t>33</t>
  </si>
  <si>
    <t>781131112</t>
  </si>
  <si>
    <t>Izolace stěny pod obklad izolace nátěrem nebo stěrkou ve dvou vrstvách</t>
  </si>
  <si>
    <t>103623305</t>
  </si>
  <si>
    <t>https://podminky.urs.cz/item/CS_URS_2022_02/781131112</t>
  </si>
  <si>
    <t>(1,65+0,8)*2*2*3,15</t>
  </si>
  <si>
    <t>(1,3*2+0,8+0,95*2+0,8)*3,15</t>
  </si>
  <si>
    <t>(1,65+0,8+1,7+0,8)*2*3,15</t>
  </si>
  <si>
    <t>34</t>
  </si>
  <si>
    <t>781474116</t>
  </si>
  <si>
    <t>Montáž obkladů vnitřních stěn z dlaždic keramických lepených flexibilním lepidlem maloformátových hladkých přes 25 do 35 ks/m2</t>
  </si>
  <si>
    <t>-911808080</t>
  </si>
  <si>
    <t>https://podminky.urs.cz/item/CS_URS_2022_02/781474116</t>
  </si>
  <si>
    <t>59761038</t>
  </si>
  <si>
    <t>obklad keramický hladký přes 25 do 35ks/m2</t>
  </si>
  <si>
    <t>-2121113239</t>
  </si>
  <si>
    <t>281,727*1,1 'Přepočtené koeficientem množství</t>
  </si>
  <si>
    <t>36</t>
  </si>
  <si>
    <t>781491111</t>
  </si>
  <si>
    <t>Obklad - dokončující práce profily ukončovací kladené do malty rohové</t>
  </si>
  <si>
    <t>-880290356</t>
  </si>
  <si>
    <t>https://podminky.urs.cz/item/CS_URS_2022_02/781491111</t>
  </si>
  <si>
    <t>91</t>
  </si>
  <si>
    <t>998781102</t>
  </si>
  <si>
    <t>Přesun hmot pro obklady keramické stanovený z hmotnosti přesunovaného materiálu vodorovná dopravní vzdálenost do 50 m v objektech výšky přes 6 do 12 m</t>
  </si>
  <si>
    <t>-1180815950</t>
  </si>
  <si>
    <t>https://podminky.urs.cz/item/CS_URS_2022_02/998781102</t>
  </si>
  <si>
    <t>92</t>
  </si>
  <si>
    <t>998781181</t>
  </si>
  <si>
    <t>Přesun hmot pro obklady keramické stanovený z hmotnosti přesunovaného materiálu Příplatek k cenám za přesun prováděný bez použití mechanizace pro jakoukoliv výšku objektu</t>
  </si>
  <si>
    <t>1453979941</t>
  </si>
  <si>
    <t>https://podminky.urs.cz/item/CS_URS_2022_02/998781181</t>
  </si>
  <si>
    <t>783</t>
  </si>
  <si>
    <t>Dokončovací práce - nátěry</t>
  </si>
  <si>
    <t>71</t>
  </si>
  <si>
    <t>783101201</t>
  </si>
  <si>
    <t>Příprava podkladu truhlářských konstrukcí před provedením nátěru broušení smirkovým papírem nebo plátnem hrubé</t>
  </si>
  <si>
    <t>1609371601</t>
  </si>
  <si>
    <t>https://podminky.urs.cz/item/CS_URS_2022_02/783101201</t>
  </si>
  <si>
    <t>2.np stávající okna</t>
  </si>
  <si>
    <t>((0,5*1,4)*6)*3</t>
  </si>
  <si>
    <t>((0,5*1,4)*6)*4</t>
  </si>
  <si>
    <t>73</t>
  </si>
  <si>
    <t>783113121</t>
  </si>
  <si>
    <t>Napouštěcí nátěr truhlářských konstrukcí dvojnásobný fungicidní syntetický</t>
  </si>
  <si>
    <t>1770446537</t>
  </si>
  <si>
    <t>https://podminky.urs.cz/item/CS_URS_2022_02/783113121</t>
  </si>
  <si>
    <t>74</t>
  </si>
  <si>
    <t>783114101</t>
  </si>
  <si>
    <t>Základní nátěr truhlářských konstrukcí jednonásobný syntetický</t>
  </si>
  <si>
    <t>-1818942356</t>
  </si>
  <si>
    <t>https://podminky.urs.cz/item/CS_URS_2022_02/783114101</t>
  </si>
  <si>
    <t>75</t>
  </si>
  <si>
    <t>783118211</t>
  </si>
  <si>
    <t>Lakovací nátěr truhlářských konstrukcí dvojnásobný s mezibroušením syntetický</t>
  </si>
  <si>
    <t>598286207</t>
  </si>
  <si>
    <t>https://podminky.urs.cz/item/CS_URS_2022_02/783118211</t>
  </si>
  <si>
    <t>76</t>
  </si>
  <si>
    <t>783152114</t>
  </si>
  <si>
    <t>Tmelení truhlářských konstrukcí lokální, včetně přebroušení tmelených míst rozsahu přes 10 do 30% plochy, tmelem polyesterovým</t>
  </si>
  <si>
    <t>-1584428331</t>
  </si>
  <si>
    <t>https://podminky.urs.cz/item/CS_URS_2022_02/783152114</t>
  </si>
  <si>
    <t>40</t>
  </si>
  <si>
    <t>784111001</t>
  </si>
  <si>
    <t>Oprášení (ometení) podkladu v místnostech výšky do 3,80 m</t>
  </si>
  <si>
    <t>-1901291248</t>
  </si>
  <si>
    <t>https://podminky.urs.cz/item/CS_URS_2022_02/784111001</t>
  </si>
  <si>
    <t>41</t>
  </si>
  <si>
    <t>784161501</t>
  </si>
  <si>
    <t>Celoplošné vyrovnání podkladu disperzní stěrkou, tloušťky do 3 mm vyhlazením v místnostech výšky do 3,80 m</t>
  </si>
  <si>
    <t>-297124464</t>
  </si>
  <si>
    <t>https://podminky.urs.cz/item/CS_URS_2022_02/784161501</t>
  </si>
  <si>
    <t>38</t>
  </si>
  <si>
    <t>784181101</t>
  </si>
  <si>
    <t>Penetrace podkladu jednonásobná základní akrylátová bezbarvá v místnostech výšky do 3,80 m</t>
  </si>
  <si>
    <t>-387678236</t>
  </si>
  <si>
    <t>https://podminky.urs.cz/item/CS_URS_2022_02/784181101</t>
  </si>
  <si>
    <t>(0,8+1,7+1,7+1,7+0,8+1,7+0,8+1,65+0,8+1,65+0,8+1,7+1,2+0,8)*2*1,05</t>
  </si>
  <si>
    <t>(2,5+1,3+0,9+1,2+0,9)*1,05</t>
  </si>
  <si>
    <t>(1,36+2,89+1,5+1,32+3,08+0,96+1,36+1,32+6,68)*1,05</t>
  </si>
  <si>
    <t>(4,45+1,5)*2*3,15</t>
  </si>
  <si>
    <t>137,061-102,068+33,967+5,8+6,17+2,21+0,92+6,07+48,848</t>
  </si>
  <si>
    <t>128,445+44,811+116,588-90,619+8,06+6,84+1,08+8,25+6,52</t>
  </si>
  <si>
    <t>39</t>
  </si>
  <si>
    <t>784211101</t>
  </si>
  <si>
    <t>Malby z malířských směsí oděruvzdorných za mokra dvojnásobné, bílé za mokra oděruvzdorné výborně v místnostech výšky do 3,80 m</t>
  </si>
  <si>
    <t>-304217222</t>
  </si>
  <si>
    <t>https://podminky.urs.cz/item/CS_URS_2022_02/784211101</t>
  </si>
  <si>
    <t>787</t>
  </si>
  <si>
    <t>Dokončovací práce - zasklívání</t>
  </si>
  <si>
    <t>77</t>
  </si>
  <si>
    <t>787911115</t>
  </si>
  <si>
    <t>Zasklívání – ostatní práce montáž fólie na sklo neprůhledné</t>
  </si>
  <si>
    <t>-915266464</t>
  </si>
  <si>
    <t>https://podminky.urs.cz/item/CS_URS_2022_02/787911115</t>
  </si>
  <si>
    <t>(0,5*1,4)*7</t>
  </si>
  <si>
    <t>78</t>
  </si>
  <si>
    <t>63479013</t>
  </si>
  <si>
    <t>fólie na sklo nereflexní kouřová 50%</t>
  </si>
  <si>
    <t>-793126444</t>
  </si>
  <si>
    <t>4,9*1,03 'Přepočtené koeficientem množství</t>
  </si>
  <si>
    <t>84</t>
  </si>
  <si>
    <t>166623856</t>
  </si>
  <si>
    <t>přípomocné práce</t>
  </si>
  <si>
    <t>c - ZTI</t>
  </si>
  <si>
    <t>D1 - Vnitřní kanalizace - splašková</t>
  </si>
  <si>
    <t xml:space="preserve">    D2 - Stoupačka S1</t>
  </si>
  <si>
    <t xml:space="preserve">    D3 - Stoupačka S2</t>
  </si>
  <si>
    <t xml:space="preserve">    D4 - Stoupačka S3</t>
  </si>
  <si>
    <t xml:space="preserve">    D5 - Stoupačka S4</t>
  </si>
  <si>
    <t xml:space="preserve">    D6 - Stoupačka S5</t>
  </si>
  <si>
    <t xml:space="preserve">    D7 - Ostatní pro splaškovou kanalizaci</t>
  </si>
  <si>
    <t xml:space="preserve">    D8 - Demontáže splašková kanalizace</t>
  </si>
  <si>
    <t>D9 - Montáž rozvodů pitné vody v sociálních prostorech  v 1.NP, 2.NP a 3.NP</t>
  </si>
  <si>
    <t xml:space="preserve">    D10 - Kulový kohout s vypouštěním</t>
  </si>
  <si>
    <t xml:space="preserve">    D11 - Potrubí studené vody, teplé vody a cirkulace PPR PN16</t>
  </si>
  <si>
    <t xml:space="preserve">    D12 - Izolace potrubí teplé vody a cirkulace</t>
  </si>
  <si>
    <t xml:space="preserve">    D13 - Izolace potrubí studené vody</t>
  </si>
  <si>
    <t xml:space="preserve">    D14 - Ostatní pro rozvod pitné vody</t>
  </si>
  <si>
    <t xml:space="preserve">    D15 - Demontáže rozvodu pitné vody</t>
  </si>
  <si>
    <t xml:space="preserve">    D16 - Ostatní pro ZTI</t>
  </si>
  <si>
    <t>D1</t>
  </si>
  <si>
    <t>Vnitřní kanalizace - splašková</t>
  </si>
  <si>
    <t>D2</t>
  </si>
  <si>
    <t>Stoupačka S1</t>
  </si>
  <si>
    <t>721 17-4025</t>
  </si>
  <si>
    <t>- trubka s hrdlem HTEM - SN4 - ø110mm včetně tvarovek</t>
  </si>
  <si>
    <t>-806452279</t>
  </si>
  <si>
    <t>721 17-4042</t>
  </si>
  <si>
    <t>- trubka s hrdlem HTEM - SN4 - ø40mm včetně tvarovek</t>
  </si>
  <si>
    <t>-262214811</t>
  </si>
  <si>
    <t>721 17-4045</t>
  </si>
  <si>
    <t>-523239707</t>
  </si>
  <si>
    <t>722 17-4043</t>
  </si>
  <si>
    <t>- trubka s hrdlem HTEM - SN4 - ø50mm včetně tvarovek</t>
  </si>
  <si>
    <t>845420101</t>
  </si>
  <si>
    <t>725 11-</t>
  </si>
  <si>
    <t>Instalační systém pro závěsný klozet pro ovládání zepředu s připojením</t>
  </si>
  <si>
    <t>-157541333</t>
  </si>
  <si>
    <t>725 11-9123</t>
  </si>
  <si>
    <t>Montáž napojení WC</t>
  </si>
  <si>
    <t>-1737925040</t>
  </si>
  <si>
    <t>725 21-1601</t>
  </si>
  <si>
    <t>Keramické dvouumyvadlo s jedným odpadem, s otvorem pro 2 armatury včetně sifonu, 1000x470 mm</t>
  </si>
  <si>
    <t>-917494597</t>
  </si>
  <si>
    <t>725 21-1603</t>
  </si>
  <si>
    <t>Keramické umyvadlo š.50cm s otvorem pro armaturu včetně sifonu</t>
  </si>
  <si>
    <t>-222719047</t>
  </si>
  <si>
    <t>725 21-9101</t>
  </si>
  <si>
    <t>Montáž napojení umyvadel/dvouumyvadla s jedním odpadem</t>
  </si>
  <si>
    <t>-1777921409</t>
  </si>
  <si>
    <t>72511-2021</t>
  </si>
  <si>
    <t>Závěsný klozet včetně sedátka</t>
  </si>
  <si>
    <t>-333673754</t>
  </si>
  <si>
    <t>Pol2</t>
  </si>
  <si>
    <t>- čistící tvarovka HTRE - ø110mm</t>
  </si>
  <si>
    <t>657211118</t>
  </si>
  <si>
    <t>Pol3</t>
  </si>
  <si>
    <t>- spojovací a kotevní materiál</t>
  </si>
  <si>
    <t>kpl.</t>
  </si>
  <si>
    <t>1101933263</t>
  </si>
  <si>
    <t>-1273507862</t>
  </si>
  <si>
    <t>D3</t>
  </si>
  <si>
    <t>Stoupačka S2</t>
  </si>
  <si>
    <t>675187355</t>
  </si>
  <si>
    <t>-574589134</t>
  </si>
  <si>
    <t>721 17-4044</t>
  </si>
  <si>
    <t>- trubka s hrdlem HTEM - SN4 - ø70mm včetně tvarovek</t>
  </si>
  <si>
    <t>-1079464090</t>
  </si>
  <si>
    <t>-1328999761</t>
  </si>
  <si>
    <t>892178994</t>
  </si>
  <si>
    <t>-1397960852</t>
  </si>
  <si>
    <t>2069598852</t>
  </si>
  <si>
    <t>725 21-1603.1</t>
  </si>
  <si>
    <t>Keramické umyvadlo š.50 cm s otvorem pro armaturu včetně sifonu</t>
  </si>
  <si>
    <t>1454959509</t>
  </si>
  <si>
    <t>725 24-1111</t>
  </si>
  <si>
    <t>Sprchová vanička 800x800mm akrylátová</t>
  </si>
  <si>
    <t>1295487125</t>
  </si>
  <si>
    <t>725 24-51</t>
  </si>
  <si>
    <t>Sprchové dveře 800x1950mm</t>
  </si>
  <si>
    <t>2112147757</t>
  </si>
  <si>
    <t>725 24-9103</t>
  </si>
  <si>
    <t>Montáž sprchové vpusti, včetně sprchového koutu s vaničkou</t>
  </si>
  <si>
    <t>-1097938176</t>
  </si>
  <si>
    <t>72511-2021.1</t>
  </si>
  <si>
    <t>Závěsný klozet keramický včetně sedátka</t>
  </si>
  <si>
    <t>-1011959558</t>
  </si>
  <si>
    <t>509669588</t>
  </si>
  <si>
    <t>Pol4</t>
  </si>
  <si>
    <t>-1518182988</t>
  </si>
  <si>
    <t>Pol5</t>
  </si>
  <si>
    <t>2087546946</t>
  </si>
  <si>
    <t>D4</t>
  </si>
  <si>
    <t>Stoupačka S3</t>
  </si>
  <si>
    <t>721 17-3315</t>
  </si>
  <si>
    <t>- trubka s hrdlem KGEM - SN4 - ø110mm včetně tvarovek</t>
  </si>
  <si>
    <t>293737673</t>
  </si>
  <si>
    <t>-1772569110</t>
  </si>
  <si>
    <t>-1636392105</t>
  </si>
  <si>
    <t>721 17-4044.1</t>
  </si>
  <si>
    <t>- trubka s hrdlem HTEM - SN4 - ø75mm včetně tvarovek</t>
  </si>
  <si>
    <t>1333955065</t>
  </si>
  <si>
    <t>-1044091134</t>
  </si>
  <si>
    <t>721 17-4062</t>
  </si>
  <si>
    <t>569291932</t>
  </si>
  <si>
    <t>725 11-.1</t>
  </si>
  <si>
    <t>Instalační systém pro závěsnou výlevku pro ovládání zepředu s připojením</t>
  </si>
  <si>
    <t>-975377682</t>
  </si>
  <si>
    <t>725 21-1603.2</t>
  </si>
  <si>
    <t>-1584205979</t>
  </si>
  <si>
    <t>725 21-9101.1</t>
  </si>
  <si>
    <t>Montáž napojení umyvadel</t>
  </si>
  <si>
    <t>-365928941</t>
  </si>
  <si>
    <t>43</t>
  </si>
  <si>
    <t>681303176</t>
  </si>
  <si>
    <t>-1414451963</t>
  </si>
  <si>
    <t>1969359724</t>
  </si>
  <si>
    <t>725 33-1111</t>
  </si>
  <si>
    <t>Závěsná výlevka keramická + plastová mřížka</t>
  </si>
  <si>
    <t>899419589</t>
  </si>
  <si>
    <t>725 33-9111</t>
  </si>
  <si>
    <t>Montáž napojení výlevky</t>
  </si>
  <si>
    <t>-90481353</t>
  </si>
  <si>
    <t>1726233187</t>
  </si>
  <si>
    <t>274647637</t>
  </si>
  <si>
    <t>1519601616</t>
  </si>
  <si>
    <t>Pol6</t>
  </si>
  <si>
    <t>501747593</t>
  </si>
  <si>
    <t>D5</t>
  </si>
  <si>
    <t>Stoupačka S4</t>
  </si>
  <si>
    <t>517222250</t>
  </si>
  <si>
    <t>1706446439</t>
  </si>
  <si>
    <t>721 17-4042.1</t>
  </si>
  <si>
    <t>-1409735821</t>
  </si>
  <si>
    <t>721 17-4043</t>
  </si>
  <si>
    <t>-361489544</t>
  </si>
  <si>
    <t>1931593918</t>
  </si>
  <si>
    <t>721 17-4045.1</t>
  </si>
  <si>
    <t>1274350774</t>
  </si>
  <si>
    <t>721 19-1913</t>
  </si>
  <si>
    <t>Montáž napojení podlahové vpusti</t>
  </si>
  <si>
    <t>-656474464</t>
  </si>
  <si>
    <t>721 21-1421</t>
  </si>
  <si>
    <t>Podlahová vpusť s vododorovným odtokem DN50, včetně kovové mřížky</t>
  </si>
  <si>
    <t>1865649430</t>
  </si>
  <si>
    <t>725 11-.2</t>
  </si>
  <si>
    <t>1711451625</t>
  </si>
  <si>
    <t>2020783958</t>
  </si>
  <si>
    <t>725 12-</t>
  </si>
  <si>
    <t>Instalační systém pro závěsný urinál - kotvení do podlahy</t>
  </si>
  <si>
    <t>-2077516082</t>
  </si>
  <si>
    <t>725 12-.1</t>
  </si>
  <si>
    <t>Instalační systém pro závěsný urinál dětský - kotvení do podlahy</t>
  </si>
  <si>
    <t>-30419413</t>
  </si>
  <si>
    <t>725 12-1502</t>
  </si>
  <si>
    <t>Keramický urinál závěsný se sifonem včetně výtokové armatury se senzorem (součástí dodávky je zdroj)</t>
  </si>
  <si>
    <t>-915937722</t>
  </si>
  <si>
    <t>725 12-1502.1</t>
  </si>
  <si>
    <t>Keramický urinál závěsný dětský se sifonem včetně výtokové armatury se senzorem (součástí dodávky je zdroj)</t>
  </si>
  <si>
    <t>1697524922</t>
  </si>
  <si>
    <t>725 12-9101</t>
  </si>
  <si>
    <t>Montáž urinálů závěsných na předstěnový instalační systém</t>
  </si>
  <si>
    <t>-160374612</t>
  </si>
  <si>
    <t>725 12-9101.1</t>
  </si>
  <si>
    <t>Montáž dětských urinálů závěsných na předstěnový instalační systém</t>
  </si>
  <si>
    <t>-1116054312</t>
  </si>
  <si>
    <t>725 24-1111.1</t>
  </si>
  <si>
    <t>Sprchová vanička 800x800mm</t>
  </si>
  <si>
    <t>1300554416</t>
  </si>
  <si>
    <t>-1609415593</t>
  </si>
  <si>
    <t>1194425321</t>
  </si>
  <si>
    <t>72511-2021.1.1</t>
  </si>
  <si>
    <t>-1339682308</t>
  </si>
  <si>
    <t>164174824</t>
  </si>
  <si>
    <t>-436355548</t>
  </si>
  <si>
    <t>Pol7</t>
  </si>
  <si>
    <t>-918507191</t>
  </si>
  <si>
    <t>Pol8</t>
  </si>
  <si>
    <t>- sifon odvodu kondenzátur DN 40 s mechanickou uzávěrkou</t>
  </si>
  <si>
    <t>652421404</t>
  </si>
  <si>
    <t>D6</t>
  </si>
  <si>
    <t>Stoupačka S5</t>
  </si>
  <si>
    <t>72</t>
  </si>
  <si>
    <t>1824333793</t>
  </si>
  <si>
    <t>-1558328645</t>
  </si>
  <si>
    <t>1144158710</t>
  </si>
  <si>
    <t>940061376</t>
  </si>
  <si>
    <t>721 17-4045.2</t>
  </si>
  <si>
    <t>1741274018</t>
  </si>
  <si>
    <t>-406354142</t>
  </si>
  <si>
    <t>-1554819721</t>
  </si>
  <si>
    <t>-35681586</t>
  </si>
  <si>
    <t>-350071949</t>
  </si>
  <si>
    <t>-1540892055</t>
  </si>
  <si>
    <t>216913766</t>
  </si>
  <si>
    <t>110397545</t>
  </si>
  <si>
    <t>1945090909</t>
  </si>
  <si>
    <t>1716446205</t>
  </si>
  <si>
    <t>959699130</t>
  </si>
  <si>
    <t>D7</t>
  </si>
  <si>
    <t>Ostatní pro splaškovou kanalizaci</t>
  </si>
  <si>
    <t>998 72-1</t>
  </si>
  <si>
    <t>Doprava, přesun hmot</t>
  </si>
  <si>
    <t>1136263868</t>
  </si>
  <si>
    <t>Pol10</t>
  </si>
  <si>
    <t>Zhotovení drážek pro vedení přípojného potrubí vnitřími příčkami</t>
  </si>
  <si>
    <t>20559859</t>
  </si>
  <si>
    <t>Pol11</t>
  </si>
  <si>
    <t>Zhotovení výkopu pro případnou výměnu kanalizačního potrubí u S03 vedené pod podlahou na stávající páteřní rozvod - zvětšení dimenze potrubí</t>
  </si>
  <si>
    <t>-661603474</t>
  </si>
  <si>
    <t>Pol12</t>
  </si>
  <si>
    <t>Zasypání , oprava porušené hydroizolace a příprava pro položení podlahy</t>
  </si>
  <si>
    <t>1717050189</t>
  </si>
  <si>
    <t>Pol13</t>
  </si>
  <si>
    <t>Dozdění, ucpání a začištění prostupů stavebními příčkami po demontované původní instalaci kanalizace</t>
  </si>
  <si>
    <t>106771017</t>
  </si>
  <si>
    <t>Pol14</t>
  </si>
  <si>
    <t>Pomocný materiál</t>
  </si>
  <si>
    <t>987669836</t>
  </si>
  <si>
    <t>Pol15</t>
  </si>
  <si>
    <t>Uvedení do provozu</t>
  </si>
  <si>
    <t>-955735126</t>
  </si>
  <si>
    <t>Pol9</t>
  </si>
  <si>
    <t>Stavební prostupy podlahou a vnitřními příčkami pro vedení potrubí do velikosti Ø 150 mm</t>
  </si>
  <si>
    <t>184352898</t>
  </si>
  <si>
    <t>D8</t>
  </si>
  <si>
    <t>Demontáže splašková kanalizace</t>
  </si>
  <si>
    <t>Pol16</t>
  </si>
  <si>
    <t>Umyvadlo</t>
  </si>
  <si>
    <t>-1700587153</t>
  </si>
  <si>
    <t>Pol17</t>
  </si>
  <si>
    <t>Klozet</t>
  </si>
  <si>
    <t>-1234942027</t>
  </si>
  <si>
    <t>Pol18</t>
  </si>
  <si>
    <t>Výlevka</t>
  </si>
  <si>
    <t>655428831</t>
  </si>
  <si>
    <t>Pol19</t>
  </si>
  <si>
    <t>Podlahová vpusť</t>
  </si>
  <si>
    <t>736092522</t>
  </si>
  <si>
    <t>Pol20</t>
  </si>
  <si>
    <t>Demontáž stávajících litinových rozvodů splaškové kanalizace do DN110</t>
  </si>
  <si>
    <t>-1898690993</t>
  </si>
  <si>
    <t>99</t>
  </si>
  <si>
    <t>Pol21</t>
  </si>
  <si>
    <t>Demontáž stávající přípojních plastových do DN 110</t>
  </si>
  <si>
    <t>431527936</t>
  </si>
  <si>
    <t>100</t>
  </si>
  <si>
    <t>Pol22</t>
  </si>
  <si>
    <t>Ekologická likvidace odpadu</t>
  </si>
  <si>
    <t>-1509969309</t>
  </si>
  <si>
    <t>D9</t>
  </si>
  <si>
    <t>Montáž rozvodů pitné vody v sociálních prostorech  v 1.NP, 2.NP a 3.NP</t>
  </si>
  <si>
    <t>D10</t>
  </si>
  <si>
    <t>Kulový kohout s vypouštěním</t>
  </si>
  <si>
    <t>103</t>
  </si>
  <si>
    <t>722 23-2061</t>
  </si>
  <si>
    <t>DN15</t>
  </si>
  <si>
    <t>-239228151</t>
  </si>
  <si>
    <t>102</t>
  </si>
  <si>
    <t>722 23-2062</t>
  </si>
  <si>
    <t>DN20</t>
  </si>
  <si>
    <t>-166647682</t>
  </si>
  <si>
    <t>101</t>
  </si>
  <si>
    <t>722 23-2063</t>
  </si>
  <si>
    <t>DN25</t>
  </si>
  <si>
    <t>-1345120601</t>
  </si>
  <si>
    <t>D11</t>
  </si>
  <si>
    <t>Potrubí studené vody, teplé vody a cirkulace PPR PN16</t>
  </si>
  <si>
    <t>112</t>
  </si>
  <si>
    <t>722 17-4002</t>
  </si>
  <si>
    <t>ø 20x2,8mm včetně tvarovek</t>
  </si>
  <si>
    <t>786834482</t>
  </si>
  <si>
    <t>111</t>
  </si>
  <si>
    <t>722 17-4003</t>
  </si>
  <si>
    <t>ø 25x3,5mm včetně tvarovek</t>
  </si>
  <si>
    <t>-1046048738</t>
  </si>
  <si>
    <t>110</t>
  </si>
  <si>
    <t>722 17-4004</t>
  </si>
  <si>
    <t>ø 32x4,4mm včetně tvarovek</t>
  </si>
  <si>
    <t>1295230313</t>
  </si>
  <si>
    <t>114</t>
  </si>
  <si>
    <t>722 23</t>
  </si>
  <si>
    <t>Vyvažovací armatura s dezinfekční funkcí</t>
  </si>
  <si>
    <t>750420723</t>
  </si>
  <si>
    <t>118</t>
  </si>
  <si>
    <t>722 23.1</t>
  </si>
  <si>
    <t>Kohout pro připojení WC</t>
  </si>
  <si>
    <t>1856900459</t>
  </si>
  <si>
    <t>119</t>
  </si>
  <si>
    <t>722 23.2</t>
  </si>
  <si>
    <t>Kohout pro připojení urinálu</t>
  </si>
  <si>
    <t>1115681787</t>
  </si>
  <si>
    <t>115</t>
  </si>
  <si>
    <t>725 82- DM</t>
  </si>
  <si>
    <t>Baterie umyvadlová páková</t>
  </si>
  <si>
    <t>-1885238741</t>
  </si>
  <si>
    <t>116</t>
  </si>
  <si>
    <t>725 82-DM</t>
  </si>
  <si>
    <t>Baterie páková pro výlevku</t>
  </si>
  <si>
    <t>1530582953</t>
  </si>
  <si>
    <t>117</t>
  </si>
  <si>
    <t>725 82-DM.1</t>
  </si>
  <si>
    <t>Baterie páková pro sprchu</t>
  </si>
  <si>
    <t>75666470</t>
  </si>
  <si>
    <t>113</t>
  </si>
  <si>
    <t>Pol23</t>
  </si>
  <si>
    <t>-1645538176</t>
  </si>
  <si>
    <t>D12</t>
  </si>
  <si>
    <t>Izolace potrubí teplé vody a cirkulace</t>
  </si>
  <si>
    <t>109</t>
  </si>
  <si>
    <t>722 18-1241</t>
  </si>
  <si>
    <t>ø 20mm - 20mm</t>
  </si>
  <si>
    <t>1078770870</t>
  </si>
  <si>
    <t>107</t>
  </si>
  <si>
    <t>722 18-1242</t>
  </si>
  <si>
    <t>ø 32mm - 20mm</t>
  </si>
  <si>
    <t>1118824826</t>
  </si>
  <si>
    <t>108</t>
  </si>
  <si>
    <t>722 18-1242.1</t>
  </si>
  <si>
    <t>ø 25mm - 20mm</t>
  </si>
  <si>
    <t>665002342</t>
  </si>
  <si>
    <t>D13</t>
  </si>
  <si>
    <t>Izolace potrubí studené vody</t>
  </si>
  <si>
    <t>106</t>
  </si>
  <si>
    <t>722 18-1221</t>
  </si>
  <si>
    <t>ø 20mm - 10mm</t>
  </si>
  <si>
    <t>-1488203254</t>
  </si>
  <si>
    <t>104</t>
  </si>
  <si>
    <t>722 18-1222</t>
  </si>
  <si>
    <t>ø 32mm - 10mm</t>
  </si>
  <si>
    <t>2028320185</t>
  </si>
  <si>
    <t>105</t>
  </si>
  <si>
    <t>722 18-1222.1</t>
  </si>
  <si>
    <t>ø 25mm - 10mm</t>
  </si>
  <si>
    <t>-869542326</t>
  </si>
  <si>
    <t>D14</t>
  </si>
  <si>
    <t>Ostatní pro rozvod pitné vody</t>
  </si>
  <si>
    <t>125</t>
  </si>
  <si>
    <t>998 72-2</t>
  </si>
  <si>
    <t>-83394556</t>
  </si>
  <si>
    <t>121</t>
  </si>
  <si>
    <t>-1743757442</t>
  </si>
  <si>
    <t>120</t>
  </si>
  <si>
    <t>Pol24</t>
  </si>
  <si>
    <t>-2050012002</t>
  </si>
  <si>
    <t>122</t>
  </si>
  <si>
    <t>Pol25</t>
  </si>
  <si>
    <t>Dozdění, ucpání a začištění prostupů stavebními příčkami po demontované původní instalaci vodovodu</t>
  </si>
  <si>
    <t>430765852</t>
  </si>
  <si>
    <t>123</t>
  </si>
  <si>
    <t>Pol26</t>
  </si>
  <si>
    <t>983297936</t>
  </si>
  <si>
    <t>124</t>
  </si>
  <si>
    <t>Pol27</t>
  </si>
  <si>
    <t>-1426377740</t>
  </si>
  <si>
    <t>D15</t>
  </si>
  <si>
    <t>Demontáže rozvodu pitné vody</t>
  </si>
  <si>
    <t>130</t>
  </si>
  <si>
    <t>72768463</t>
  </si>
  <si>
    <t>126</t>
  </si>
  <si>
    <t>Pol28</t>
  </si>
  <si>
    <t>Demontáž stávajících umyvadlových a výlevkových baterií</t>
  </si>
  <si>
    <t>180880217</t>
  </si>
  <si>
    <t>127</t>
  </si>
  <si>
    <t>Pol29</t>
  </si>
  <si>
    <t>Demontáž stávajících sprchových baterií</t>
  </si>
  <si>
    <t>-758765632</t>
  </si>
  <si>
    <t>128</t>
  </si>
  <si>
    <t>Pol30</t>
  </si>
  <si>
    <t>Demontáž stávajících kohoutů pro připojení WC</t>
  </si>
  <si>
    <t>35143455</t>
  </si>
  <si>
    <t>129</t>
  </si>
  <si>
    <t>Pol31</t>
  </si>
  <si>
    <t>Demontáž stávajících rozvodů studené a teplé vody a cirkulace</t>
  </si>
  <si>
    <t>-194814519</t>
  </si>
  <si>
    <t>D16</t>
  </si>
  <si>
    <t>Ostatní pro ZTI</t>
  </si>
  <si>
    <t>131</t>
  </si>
  <si>
    <t>722 29-0226</t>
  </si>
  <si>
    <t>Tlaková zkouška potrubí plastového do DN50</t>
  </si>
  <si>
    <t>-275804606</t>
  </si>
  <si>
    <t>132</t>
  </si>
  <si>
    <t>722 29-0234</t>
  </si>
  <si>
    <t>Proplach a desinfekce vodovodního potrubí do DN50</t>
  </si>
  <si>
    <t>514697207</t>
  </si>
  <si>
    <t>133</t>
  </si>
  <si>
    <t>Pol32</t>
  </si>
  <si>
    <t>693990097</t>
  </si>
  <si>
    <t>134</t>
  </si>
  <si>
    <t>Pol33</t>
  </si>
  <si>
    <t>Doprava, zdvihací zařízení, manipulace s materiálem apod.</t>
  </si>
  <si>
    <t>1716470396</t>
  </si>
  <si>
    <t>135</t>
  </si>
  <si>
    <t>Pol34</t>
  </si>
  <si>
    <t>Prováděcí projekt, engineering, projekt skutečného provedení</t>
  </si>
  <si>
    <t>-421801321</t>
  </si>
  <si>
    <t>d - ÚT</t>
  </si>
  <si>
    <t>D1 - Demontáže</t>
  </si>
  <si>
    <t xml:space="preserve">    D2 - Demontáž otopných těles litinových článkových vč. kotevních prvků</t>
  </si>
  <si>
    <t>D3 - Otopný systém soc. zařízení</t>
  </si>
  <si>
    <t xml:space="preserve">    D3.1 - Otopná tělesa</t>
  </si>
  <si>
    <t xml:space="preserve">    D3.2 - Potrubí z trubek měděných vč.tvarovek </t>
  </si>
  <si>
    <t xml:space="preserve">    D3.3 - Izolace potrubí, pomocný material</t>
  </si>
  <si>
    <t>D4 - Stavební přípomoci</t>
  </si>
  <si>
    <t>D5 - Zkoušky, ostatní</t>
  </si>
  <si>
    <t>Demontáže</t>
  </si>
  <si>
    <t>735 49-4811</t>
  </si>
  <si>
    <t>Vypuštění otopného systému</t>
  </si>
  <si>
    <t>1328240749</t>
  </si>
  <si>
    <t>Demontáž otopných těles litinových článkových vč. kotevních prvků</t>
  </si>
  <si>
    <t>733 11-0803</t>
  </si>
  <si>
    <t>Demontáž potrubí z trubek ocelových závitových do DN25 vč. kotevních prvků</t>
  </si>
  <si>
    <t>bm</t>
  </si>
  <si>
    <t>-1605861032</t>
  </si>
  <si>
    <t>734 20-0821</t>
  </si>
  <si>
    <t>Demontáž závitových armatur do DN15</t>
  </si>
  <si>
    <t>1515942048</t>
  </si>
  <si>
    <t>735 11-1810</t>
  </si>
  <si>
    <t>5/500/160</t>
  </si>
  <si>
    <t>-985409877</t>
  </si>
  <si>
    <t>735 11-1810.1</t>
  </si>
  <si>
    <t>10/500/160</t>
  </si>
  <si>
    <t>-1616991470</t>
  </si>
  <si>
    <t>971 03-3151</t>
  </si>
  <si>
    <t>Vybourání otvorů ve zdivu pro demontáž potrubí</t>
  </si>
  <si>
    <t>-1941950389</t>
  </si>
  <si>
    <t>Odvoz a ekologická likvidace demontovaného materiálu</t>
  </si>
  <si>
    <t>2053099049</t>
  </si>
  <si>
    <t>Otopný systém soc. zařízení</t>
  </si>
  <si>
    <t>D3.1</t>
  </si>
  <si>
    <t>Otopná tělesa</t>
  </si>
  <si>
    <t>734 22-1552</t>
  </si>
  <si>
    <t>Radiátorový rohový termostatický ventil s integrovaným plynulým nastavením pro hydronické vyvážení, uspůsobený pro osazení termostatické hlavice se závitem M30x1,5,min. 90°C, min. PN6, vč. svěrného šroubení pro připojení na Cu trubky 15x1, poniklované provedení</t>
  </si>
  <si>
    <t>657596379</t>
  </si>
  <si>
    <t>734 22-1683</t>
  </si>
  <si>
    <t>Termostatická kapalinová hlavice s vestavěným čidlem pro regulaci teploty prostoru. Provedení pro veřejné prostory - zvýšená odolnost proti mechanickému poškození, zabezpečení proti odcizení, nastavení udržované teploty se provádí speciálním klíčem, otáčením hlavice se nastavená teplota nemění. Rozsah nastavení teploty 8 -26°C, k montáži na radiátorový termostatický ventil nebo otopné těleso s integrovanou ventilovou vložkou se závitem M30x1,5.</t>
  </si>
  <si>
    <t>297554701</t>
  </si>
  <si>
    <t>734 26-1233</t>
  </si>
  <si>
    <t>Připojovací rohové radiátorové šroubení s integrovaným plynulým nastavením pro hydronické vyvážení a možností uzavření a vypuštění otopného tělesa, min. 90°C, min. PN6, vč. svěrných šroubení pro připojení na Cu trubky 15x1, poniklované provedení</t>
  </si>
  <si>
    <t>1336626877</t>
  </si>
  <si>
    <t>734 26-1402</t>
  </si>
  <si>
    <t>Připojovací radiátorové šroubení DN15 rohové s vypouštěním pro otopná tělesa se spodním připojením (dvoutrubka), s možností uzavření a vypuštění otopného tělesa, vč. svěrných šroubení pro připojení na Cu trubky 15x1, poniklované provedení</t>
  </si>
  <si>
    <t>-1742171545</t>
  </si>
  <si>
    <t>735 15-2171</t>
  </si>
  <si>
    <t>výška 600mm, délka 400mm</t>
  </si>
  <si>
    <t>1240157306</t>
  </si>
  <si>
    <t>735 15-2172</t>
  </si>
  <si>
    <t>výška 600mm, délka 500mm</t>
  </si>
  <si>
    <t>-1283163750</t>
  </si>
  <si>
    <t>735 15-2173</t>
  </si>
  <si>
    <t>výška 600mm, délka 600mm</t>
  </si>
  <si>
    <t>1066457868</t>
  </si>
  <si>
    <t>735 15-2271</t>
  </si>
  <si>
    <t>-545900346</t>
  </si>
  <si>
    <t>735 15-2272</t>
  </si>
  <si>
    <t>1022783592</t>
  </si>
  <si>
    <t>735 15-2273</t>
  </si>
  <si>
    <t>863271850</t>
  </si>
  <si>
    <t>735 15-2274</t>
  </si>
  <si>
    <t>výška 600mm, délka 700mm</t>
  </si>
  <si>
    <t>768668169</t>
  </si>
  <si>
    <t>735 16-4221</t>
  </si>
  <si>
    <t>výška 900mm, délka 450mm</t>
  </si>
  <si>
    <t>-720647255</t>
  </si>
  <si>
    <t>735 16-4251</t>
  </si>
  <si>
    <t>výška 1220mm, délka 450mm</t>
  </si>
  <si>
    <t>1443776222</t>
  </si>
  <si>
    <t>D3.2</t>
  </si>
  <si>
    <t xml:space="preserve">Potrubí z trubek měděných vč.tvarovek </t>
  </si>
  <si>
    <t>733 11-1103</t>
  </si>
  <si>
    <t>-335092022</t>
  </si>
  <si>
    <t>733 11-1105</t>
  </si>
  <si>
    <t>-1131350362</t>
  </si>
  <si>
    <t>733 22-1102</t>
  </si>
  <si>
    <t>15x1</t>
  </si>
  <si>
    <t>1612953730</t>
  </si>
  <si>
    <t>733 22-1103</t>
  </si>
  <si>
    <t>18x1</t>
  </si>
  <si>
    <t>-882993029</t>
  </si>
  <si>
    <t>783 61-4651</t>
  </si>
  <si>
    <t>Nátěry potrubí základní dvojnásobný do DN25</t>
  </si>
  <si>
    <t>-1638703725</t>
  </si>
  <si>
    <t>D3.3</t>
  </si>
  <si>
    <t>Izolace potrubí, pomocný material</t>
  </si>
  <si>
    <t>713 46-3211</t>
  </si>
  <si>
    <t>pouzdro Di = 15mm, tl. izolace 9mm</t>
  </si>
  <si>
    <t>-2046339372</t>
  </si>
  <si>
    <t>713 46-3211.1</t>
  </si>
  <si>
    <t>pouzdro Di = 15mm, tl. izolace 13mm</t>
  </si>
  <si>
    <t>2010549797</t>
  </si>
  <si>
    <t>713 46-3211.2</t>
  </si>
  <si>
    <t>pouzdro Di = 15mm, tl. izolace 20mm</t>
  </si>
  <si>
    <t>195342066</t>
  </si>
  <si>
    <t>713 46-3211.3</t>
  </si>
  <si>
    <t>pouzdro Di = 18mm, tl. izolace 20mm</t>
  </si>
  <si>
    <t>1462898265</t>
  </si>
  <si>
    <t>713 46-3211.4</t>
  </si>
  <si>
    <t>pouzdro Di = 22mm, tl. izolace 20mm</t>
  </si>
  <si>
    <t>707220874</t>
  </si>
  <si>
    <t>713 46-3211.5</t>
  </si>
  <si>
    <t>pouzdro Di = 35mm, tl. izolace 20mm</t>
  </si>
  <si>
    <t>-329874959</t>
  </si>
  <si>
    <t>D-SPEC</t>
  </si>
  <si>
    <t>Závěsy a kotevní prvky z typového montážního systému (pozinkované prvky) pro kotvení potrubí Ø15 až Ø35 ke stavebním kostrukcím budovy s umožněním osového pohybu potrubí</t>
  </si>
  <si>
    <t>1353438073</t>
  </si>
  <si>
    <t>D-SPEC.1</t>
  </si>
  <si>
    <t>Montážní a pomocný materiál</t>
  </si>
  <si>
    <t>-1051593579</t>
  </si>
  <si>
    <t>Stavební přípomoci</t>
  </si>
  <si>
    <t>340 23-5212</t>
  </si>
  <si>
    <t>Zazdívka otvorů v příčkách nebo stěnách pl do 0,0225 m2 cihlami plnými tl přes 100 mm</t>
  </si>
  <si>
    <t>1026424791</t>
  </si>
  <si>
    <t>411 38-8621</t>
  </si>
  <si>
    <t>Zabetonování otvorů tl do 150 mm ze suchých směsí pl do 0,25 m2 ve stropech</t>
  </si>
  <si>
    <t>573224018</t>
  </si>
  <si>
    <t>612 13-5101</t>
  </si>
  <si>
    <t>Hrubá výplň rýh ve stěnách maltou jakékoli šířky rýhy</t>
  </si>
  <si>
    <t>-604200884</t>
  </si>
  <si>
    <t>631 31-1121</t>
  </si>
  <si>
    <t>Doplnění dosavadních mazanin betonem prostým plochy do 1 m2 tloušťky do 80 mm</t>
  </si>
  <si>
    <t>-1167429938</t>
  </si>
  <si>
    <t>971 03-3231</t>
  </si>
  <si>
    <t>Vybourání otvorů ve zdivu cihelném pl do 0,0225 m2 na MVC nebo MV tl do 150 mm</t>
  </si>
  <si>
    <t>-777986153</t>
  </si>
  <si>
    <t>972 05-4111</t>
  </si>
  <si>
    <t>Vybourání otvorů v ŽB stropech nebo klenbách pl do 0,0225 m2 tl do 80 mm</t>
  </si>
  <si>
    <t>1330961884</t>
  </si>
  <si>
    <t>974 03-1154</t>
  </si>
  <si>
    <t>Vysekání rýh ve zdivu cihelném hl do 100 mm š do 150 m</t>
  </si>
  <si>
    <t>1435003754</t>
  </si>
  <si>
    <t>974 04-2544</t>
  </si>
  <si>
    <t>Vysekání rýh v dlažbě betonové nebo jiné monolitické hl do 70 mm š do 150 mm</t>
  </si>
  <si>
    <t>1896564138</t>
  </si>
  <si>
    <t>977 31-1112</t>
  </si>
  <si>
    <t>Řezání stávajících betonových mazanin nevyztužených hl do 100 mm</t>
  </si>
  <si>
    <t>-203624548</t>
  </si>
  <si>
    <t>99 701-3501</t>
  </si>
  <si>
    <t>Odvoz suti a vybouraných hmot na skládku nebo meziskládku do 1 km se složením</t>
  </si>
  <si>
    <t>1693250045</t>
  </si>
  <si>
    <t>99-701-3509</t>
  </si>
  <si>
    <t>Příplatek k odvozu suti a vybouraných hmot na skládku ZKD 1 km přes 1 km (uvažovaná vzdálenost do 50km)</t>
  </si>
  <si>
    <t>t*km</t>
  </si>
  <si>
    <t>-1496108383</t>
  </si>
  <si>
    <t>Zkoušky, ostatní</t>
  </si>
  <si>
    <t>230 17-0002</t>
  </si>
  <si>
    <t>Příprava pro tlakovou zkoušku potrubí</t>
  </si>
  <si>
    <t>1624547556</t>
  </si>
  <si>
    <t>733 19-0225</t>
  </si>
  <si>
    <t>Hydraulická zkouška těsnosti potrubí dle ČSN EN 14336, příloha A, B</t>
  </si>
  <si>
    <t>372383587</t>
  </si>
  <si>
    <t>M.1</t>
  </si>
  <si>
    <t>Propláchnutí potrubního systému dle ČSN EN 14336, příloha C</t>
  </si>
  <si>
    <t>1631165236</t>
  </si>
  <si>
    <t>M.2</t>
  </si>
  <si>
    <t>Napuštění vytápěcího zařízení teplonosnou kapalinou - voda vč. odvzdušnění</t>
  </si>
  <si>
    <t>-1723383492</t>
  </si>
  <si>
    <t>M.3</t>
  </si>
  <si>
    <t>Zprovoznění a zaregulování kompletního otopného systému celého objektu, uvedení do provozu</t>
  </si>
  <si>
    <t>-1870648532</t>
  </si>
  <si>
    <t>M.4</t>
  </si>
  <si>
    <t>Provozní a funkční zkouška dle ČSN EN 14336 a ČSN 060310 za účasti navazujících profesí, zkušební provoz</t>
  </si>
  <si>
    <t>-955571533</t>
  </si>
  <si>
    <t>M.5</t>
  </si>
  <si>
    <t>Vypracování protokolů o provedených zkouškách</t>
  </si>
  <si>
    <t>-1909922106</t>
  </si>
  <si>
    <t>M.6</t>
  </si>
  <si>
    <t>Dokumentace skutečného provedení</t>
  </si>
  <si>
    <t>-1053557682</t>
  </si>
  <si>
    <t>M.7</t>
  </si>
  <si>
    <t>Předávací dokumentace, protokoly o provedených zkouškách, návody k obsluze</t>
  </si>
  <si>
    <t>-403912703</t>
  </si>
  <si>
    <t>M.8</t>
  </si>
  <si>
    <t>Montážní plošiny - lešení</t>
  </si>
  <si>
    <t>-1405856753</t>
  </si>
  <si>
    <t>M.9</t>
  </si>
  <si>
    <t>1912557591</t>
  </si>
  <si>
    <t>e - VZT</t>
  </si>
  <si>
    <t>D1 - Demontáže stávající vduchotechniky</t>
  </si>
  <si>
    <t>D2 - Odvětrání sociálních prostor</t>
  </si>
  <si>
    <t xml:space="preserve">    D3 - Vzduchotechnické potrubí skupiny I - pozink</t>
  </si>
  <si>
    <t xml:space="preserve">    D4 - Spiro potrubí</t>
  </si>
  <si>
    <t>Demontáže stávající vduchotechniky</t>
  </si>
  <si>
    <t>Pol1</t>
  </si>
  <si>
    <t>Demontáž stěnových mřížek osazených do větrací šachty</t>
  </si>
  <si>
    <t>1331226906</t>
  </si>
  <si>
    <t>Demontáž podstropní větrací mřížky cca 300x300 mm, s ovládacím řetízkem</t>
  </si>
  <si>
    <t>1224401017</t>
  </si>
  <si>
    <t>Demontáž nástřešního ventilátoru - včetně části připojovacího potrubí</t>
  </si>
  <si>
    <t>1352579037</t>
  </si>
  <si>
    <t>Odvětrání sociálních prostor</t>
  </si>
  <si>
    <t>751 12-2011D</t>
  </si>
  <si>
    <t>Malý radiální ventilátor - nástěnný, připojovací rozměr Ø 100 mm</t>
  </si>
  <si>
    <t>-1920986196</t>
  </si>
  <si>
    <t>751 12-2092D</t>
  </si>
  <si>
    <t>Odvodní ventilátor - izolovaný do kruhového potrubí</t>
  </si>
  <si>
    <t>1041283230</t>
  </si>
  <si>
    <t>751 12-2092D.1</t>
  </si>
  <si>
    <t>865042118</t>
  </si>
  <si>
    <t>751 32-2011D</t>
  </si>
  <si>
    <t>Talířový ventil Ø 100 mm</t>
  </si>
  <si>
    <t>-580546499</t>
  </si>
  <si>
    <t>751 32-2012D</t>
  </si>
  <si>
    <t>Talířový ventil Ø 200 mm</t>
  </si>
  <si>
    <t>1423061160</t>
  </si>
  <si>
    <t>751 32-2012D.1</t>
  </si>
  <si>
    <t>- Ø 160 mm</t>
  </si>
  <si>
    <t>-1800169805</t>
  </si>
  <si>
    <t>751 34-4121D</t>
  </si>
  <si>
    <t>Tlumič hluku 500x200x1000 mm</t>
  </si>
  <si>
    <t>2142039926</t>
  </si>
  <si>
    <t>751 39-8023D</t>
  </si>
  <si>
    <t>Stěnová mřížka uzavíratelná - nerez 340x340 mm - povrchová úprava - prášková barva bílá</t>
  </si>
  <si>
    <t>-2042597615</t>
  </si>
  <si>
    <t>751 39-8023D.1</t>
  </si>
  <si>
    <t>Stěnová mřížka uzaríratelná - plastová bílá</t>
  </si>
  <si>
    <t>-909200526</t>
  </si>
  <si>
    <t>751 39-8054D</t>
  </si>
  <si>
    <t>Protidešťová žaluzie - hliníková</t>
  </si>
  <si>
    <t>-722007620</t>
  </si>
  <si>
    <t>751 52-6750</t>
  </si>
  <si>
    <t>Větrací hlavice plastová DN100</t>
  </si>
  <si>
    <t>949283727</t>
  </si>
  <si>
    <t>- časový doběh</t>
  </si>
  <si>
    <t>1078701462</t>
  </si>
  <si>
    <t>1701899684</t>
  </si>
  <si>
    <t>493732813</t>
  </si>
  <si>
    <t>Vzduchotechnické potrubí skupiny I - pozink</t>
  </si>
  <si>
    <t>75151-0018D</t>
  </si>
  <si>
    <t>obvod do velikosti 1.500 mm, 50 % tvarovek</t>
  </si>
  <si>
    <t>1099705622</t>
  </si>
  <si>
    <t>330846176</t>
  </si>
  <si>
    <t>Spiro potrubí</t>
  </si>
  <si>
    <t>751 51-0042D</t>
  </si>
  <si>
    <t>do Ø 200 mm, 60 % tvarovek</t>
  </si>
  <si>
    <t>497042247</t>
  </si>
  <si>
    <t>751 51-0043D</t>
  </si>
  <si>
    <t>do Ø 280 mm, 70 % tvarovek</t>
  </si>
  <si>
    <t>-2089800016</t>
  </si>
  <si>
    <t>533307348</t>
  </si>
  <si>
    <t>Dozdění a začištění prostupů stavebními příčkami po osazení vzt zařízení</t>
  </si>
  <si>
    <t>511431192</t>
  </si>
  <si>
    <t>Manipulace a doprava</t>
  </si>
  <si>
    <t>-2115528627</t>
  </si>
  <si>
    <t>Zdvihací technika, lešení</t>
  </si>
  <si>
    <t>1011632426</t>
  </si>
  <si>
    <t>Úpravy na montáži</t>
  </si>
  <si>
    <t>-1033779386</t>
  </si>
  <si>
    <t>Štítky na popis vzduchotechnického zařízení</t>
  </si>
  <si>
    <t>480957072</t>
  </si>
  <si>
    <t>Engineering, projekt skutečního provedení</t>
  </si>
  <si>
    <t>609776876</t>
  </si>
  <si>
    <t>Zprovoznění a zaregulování - odvodní ventilátorů</t>
  </si>
  <si>
    <t>202783240</t>
  </si>
  <si>
    <t>Povrchová úprava potrubí práškovou barvou - odstín bílá</t>
  </si>
  <si>
    <t>1750528965</t>
  </si>
  <si>
    <t>Nové kompletní klempířské práce - oplechování vyústění původní větrací šachty na střeše - cca 1000x2800 mm</t>
  </si>
  <si>
    <t>-1031378904</t>
  </si>
  <si>
    <t>Zateplení a doizolování prostupů střechou po demontovaných ventilátorech</t>
  </si>
  <si>
    <t>-1202357678</t>
  </si>
  <si>
    <t>Montážní, kotevní materiál</t>
  </si>
  <si>
    <t>kg</t>
  </si>
  <si>
    <t>1426069146</t>
  </si>
  <si>
    <t>Spojovací a těsnící materiál</t>
  </si>
  <si>
    <t>-920115445</t>
  </si>
  <si>
    <t>f - Silnoproud</t>
  </si>
  <si>
    <t>Soupis:</t>
  </si>
  <si>
    <t>f1 - material</t>
  </si>
  <si>
    <t>D1 - rozvaděče - doplnění do stávajícího podružného rozvaděče R3,R4,R5</t>
  </si>
  <si>
    <t>D2 - kabely a vodiče</t>
  </si>
  <si>
    <t>D3 - spínače</t>
  </si>
  <si>
    <t>D4 - zásuvky</t>
  </si>
  <si>
    <t>D5 - montážní materiál</t>
  </si>
  <si>
    <t>D6 - svítidla a jejich příslušenství</t>
  </si>
  <si>
    <t>D7 - ostatní</t>
  </si>
  <si>
    <t>rozvaděče - doplnění do stávajícího podružného rozvaděče R3,R4,R5</t>
  </si>
  <si>
    <t>358224121</t>
  </si>
  <si>
    <t>Jističochránič   B16/1 /30mA zásuvky</t>
  </si>
  <si>
    <t>-1340109822</t>
  </si>
  <si>
    <t>358224198</t>
  </si>
  <si>
    <t>Jistič B10/1 - světlo</t>
  </si>
  <si>
    <t>1796305164</t>
  </si>
  <si>
    <t>kabely a vodiče</t>
  </si>
  <si>
    <t>341110305</t>
  </si>
  <si>
    <t>Kabel silový Cu, PVC izolace 450V/2,5kV, -40ºC - +70ºC, CYKY 3Cx2,5mm2 odolnost proti šíření plamene dle ČSN EN 60332-1</t>
  </si>
  <si>
    <t>-301998536</t>
  </si>
  <si>
    <t>341110304</t>
  </si>
  <si>
    <t>Kabel silový Cu, PVC izolace 450V/2,5kV, -40ºC - +70ºC, CYKY 3Cx1,5mm2 odolnost proti šíření plamene dle ČSN EN 60332-1</t>
  </si>
  <si>
    <t>-755934858</t>
  </si>
  <si>
    <t>345212122</t>
  </si>
  <si>
    <t>Vodič CY 6 zž - PVC izolovaný jednožilový vodič pro vnitřní vedení</t>
  </si>
  <si>
    <t>-723352455</t>
  </si>
  <si>
    <t>345212321</t>
  </si>
  <si>
    <t>PVC kulatý kabel CYSY 2D x 0,75 bílé barvy se 2 vodiči o průměru vodiče 0,75 mm. Plastový kabel ohebný s lanovým vodičem pro pohyblivé uložení.</t>
  </si>
  <si>
    <t>631418150</t>
  </si>
  <si>
    <t>spínače</t>
  </si>
  <si>
    <t>345355146</t>
  </si>
  <si>
    <t>Spínač jednopólový pod omítku, 10A/250V, řaz.1 IP20</t>
  </si>
  <si>
    <t>1333609210</t>
  </si>
  <si>
    <t>345355111</t>
  </si>
  <si>
    <t>Kryt spínače bílý</t>
  </si>
  <si>
    <t>1070796537</t>
  </si>
  <si>
    <t>345355104</t>
  </si>
  <si>
    <t>Rámeček jednonásobný bílý</t>
  </si>
  <si>
    <t>-840385188</t>
  </si>
  <si>
    <t>345355301</t>
  </si>
  <si>
    <t>Pohybové čidlo stropní pro spínání VZT</t>
  </si>
  <si>
    <t>-1541547217</t>
  </si>
  <si>
    <t>zásuvky</t>
  </si>
  <si>
    <t>358111232</t>
  </si>
  <si>
    <t>Zásuvka 16A/230V  jednonásobná IP20 pod omítku bílá s clonkami</t>
  </si>
  <si>
    <t>1978331520</t>
  </si>
  <si>
    <t>-1864296494</t>
  </si>
  <si>
    <t>montážní materiál</t>
  </si>
  <si>
    <t>211126000</t>
  </si>
  <si>
    <t>Ocelová nosná konstrukce všeobecně kg</t>
  </si>
  <si>
    <t>-1159436960</t>
  </si>
  <si>
    <t>345711232</t>
  </si>
  <si>
    <t>Krabice přístrojová pod omítku</t>
  </si>
  <si>
    <t>-1886171948</t>
  </si>
  <si>
    <t>345711241</t>
  </si>
  <si>
    <t>Krabice odbočná pod omítku</t>
  </si>
  <si>
    <t>-641307958</t>
  </si>
  <si>
    <t>345711264</t>
  </si>
  <si>
    <t>Krabice rozvodná pod omítku</t>
  </si>
  <si>
    <t>-456742757</t>
  </si>
  <si>
    <t>354411618</t>
  </si>
  <si>
    <t>Svorka pro vyrovnání potenciálu</t>
  </si>
  <si>
    <t>1600876265</t>
  </si>
  <si>
    <t>345218936</t>
  </si>
  <si>
    <t>Elektroinstalační trubka ohebná PVC do pr.32 střední mechanické namáhání</t>
  </si>
  <si>
    <t>634413135</t>
  </si>
  <si>
    <t>345711308</t>
  </si>
  <si>
    <t>Svítidlová svorkovnice</t>
  </si>
  <si>
    <t>-92492389</t>
  </si>
  <si>
    <t>314324118</t>
  </si>
  <si>
    <t>Upevňovací bod hmoždinkou PVC</t>
  </si>
  <si>
    <t>1271207714</t>
  </si>
  <si>
    <t>721218223</t>
  </si>
  <si>
    <t>Tmel pro utěsnění prostupů komplet</t>
  </si>
  <si>
    <t>-776909725</t>
  </si>
  <si>
    <t>345112712</t>
  </si>
  <si>
    <t>Elektroinstalační lišta PVC 20x10  včetně rohů a koncovek</t>
  </si>
  <si>
    <t>-2000931083</t>
  </si>
  <si>
    <t>345112714</t>
  </si>
  <si>
    <t>Elektroinstalační lišta PVC 40x20</t>
  </si>
  <si>
    <t>2054589663</t>
  </si>
  <si>
    <t>svítidla a jejich příslušenství</t>
  </si>
  <si>
    <t>348531003</t>
  </si>
  <si>
    <t>Přisazené LED svítidlo 2250lm, 24W IP65</t>
  </si>
  <si>
    <t>-1514617420</t>
  </si>
  <si>
    <t>R0001</t>
  </si>
  <si>
    <t>Recyklační poplatek - za svítidlo+zdroj</t>
  </si>
  <si>
    <t>386816220</t>
  </si>
  <si>
    <t>ostatní</t>
  </si>
  <si>
    <t>341000000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</si>
  <si>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</si>
  <si>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34276162</t>
  </si>
  <si>
    <t>f2 - montáž</t>
  </si>
  <si>
    <t>D7 - demontáže</t>
  </si>
  <si>
    <t>D8 - úpravy ve stávající elektroinstalaci</t>
  </si>
  <si>
    <t>D9 - ostatní</t>
  </si>
  <si>
    <t>741320103</t>
  </si>
  <si>
    <t>Montáž jističů se zapojením vodičů jednopólových nn do 25 A s krytem</t>
  </si>
  <si>
    <t>-1015014626</t>
  </si>
  <si>
    <t>https://podminky.urs.cz/item/CS_URS_2022_02/741320103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</si>
  <si>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</si>
  <si>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</si>
  <si>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-649362123</t>
  </si>
  <si>
    <t>https://podminky.urs.cz/item/CS_URS_2022_02/741120301</t>
  </si>
  <si>
    <t>741122611</t>
  </si>
  <si>
    <t>Montáž kabelů měděných bez ukončení uložených pevně plných kulatých nebo bezhalogenových (např. CYKY) počtu a průřezu žil 3x1,5 až 6 mm2</t>
  </si>
  <si>
    <t>-771775071</t>
  </si>
  <si>
    <t>https://podminky.urs.cz/item/CS_URS_2022_02/741122611</t>
  </si>
  <si>
    <t>741124703</t>
  </si>
  <si>
    <t>Montáž kabelů měděných ovládacích bez ukončení uložených volně stíněných ovládacích s plným jádrem (např. JYTY) počtu a průměru žil 2 až 19x1 mm2</t>
  </si>
  <si>
    <t>2070636931</t>
  </si>
  <si>
    <t>https://podminky.urs.cz/item/CS_URS_2022_02/741124703</t>
  </si>
  <si>
    <t>741310201</t>
  </si>
  <si>
    <t>Montáž spínačů jedno nebo dvoupólových polozapuštěných nebo zapuštěných se zapojením vodičů šroubové připojení, pro prostředí normální spínačů, řazení 1-jednopólových</t>
  </si>
  <si>
    <t>-1297215871</t>
  </si>
  <si>
    <t>https://podminky.urs.cz/item/CS_URS_2022_02/741310201</t>
  </si>
  <si>
    <t>741311004</t>
  </si>
  <si>
    <t>Montáž spínačů speciálních se zapojením vodičů čidla pohybu nástěnného</t>
  </si>
  <si>
    <t>-401861702</t>
  </si>
  <si>
    <t>https://podminky.urs.cz/item/CS_URS_2022_02/741311004</t>
  </si>
  <si>
    <t>741313042</t>
  </si>
  <si>
    <t>Montáž zásuvek domovních se zapojením vodičů šroubové připojení polozapuštěných nebo zapuštěných 10/16 A, provedení 2P + PE dvojí zapojení pro průběžnou montáž</t>
  </si>
  <si>
    <t>-1400224877</t>
  </si>
  <si>
    <t>https://podminky.urs.cz/item/CS_URS_2022_02/741313042</t>
  </si>
  <si>
    <t>460932111</t>
  </si>
  <si>
    <t>Osazení kotevních prvků hmoždinek včetně vyvrtání otvorů, pro upevnění elektroinstalací ve stěnách cihelných, vnějšího průměru do 8 mm</t>
  </si>
  <si>
    <t>799318232</t>
  </si>
  <si>
    <t>https://podminky.urs.cz/item/CS_URS_2022_02/460932111</t>
  </si>
  <si>
    <t>741110042</t>
  </si>
  <si>
    <t>Montáž trubek elektroinstalačních s nasunutím nebo našroubováním do krabic plastových ohebných, uložených pevně, vnější Ø přes 23 do 35 mm</t>
  </si>
  <si>
    <t>1214194643</t>
  </si>
  <si>
    <t>https://podminky.urs.cz/item/CS_URS_2022_02/741110042</t>
  </si>
  <si>
    <t>741110511</t>
  </si>
  <si>
    <t>Montáž lišt a kanálků elektroinstalačních se spojkami, ohyby a rohy a s nasunutím do krabic vkládacích s víčkem, šířky do 60 mm</t>
  </si>
  <si>
    <t>953109127</t>
  </si>
  <si>
    <t>https://podminky.urs.cz/item/CS_URS_2022_02/741110511</t>
  </si>
  <si>
    <t>741112011</t>
  </si>
  <si>
    <t>Montáž krabic elektroinstalačních bez napojení na trubky a lišty, demontáže a montáže víčka a přístroje protahovacích nebo odbočných nástěnných plastových kruhových</t>
  </si>
  <si>
    <t>1819710302</t>
  </si>
  <si>
    <t>https://podminky.urs.cz/item/CS_URS_2022_02/741112011</t>
  </si>
  <si>
    <t>741112061</t>
  </si>
  <si>
    <t>Montáž krabic elektroinstalačních bez napojení na trubky a lišty, demontáže a montáže víčka a přístroje přístrojových zapuštěných plastových kruhových</t>
  </si>
  <si>
    <t>2029810034</t>
  </si>
  <si>
    <t>https://podminky.urs.cz/item/CS_URS_2022_02/741112061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</si>
  <si>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</si>
  <si>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</si>
  <si>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-1886435715</t>
  </si>
  <si>
    <t>https://podminky.urs.cz/item/CS_URS_2022_02/741112101</t>
  </si>
  <si>
    <t>741420022</t>
  </si>
  <si>
    <t>Montáž hromosvodného vedení svorek se 3 a více šrouby</t>
  </si>
  <si>
    <t>-563998649</t>
  </si>
  <si>
    <t>https://podminky.urs.cz/item/CS_URS_2022_02/741420022</t>
  </si>
  <si>
    <t>741910502</t>
  </si>
  <si>
    <t>Montáž kovových nosných a doplňkových konstrukcí se zhotovením pro rozvodny z profilů ocelových tenkostěnných</t>
  </si>
  <si>
    <t>211057972</t>
  </si>
  <si>
    <t>https://podminky.urs.cz/item/CS_URS_2022_02/741910502</t>
  </si>
  <si>
    <t>HZS.01</t>
  </si>
  <si>
    <t>Svítidlová svorkovnice 31 ks</t>
  </si>
  <si>
    <t>847235384</t>
  </si>
  <si>
    <t>HZS.02</t>
  </si>
  <si>
    <t>Utěsnění prostupů komplet</t>
  </si>
  <si>
    <t>1643234013</t>
  </si>
  <si>
    <t>741372111</t>
  </si>
  <si>
    <t>Montáž svítidel s integrovaným zdrojem LED se zapojením vodičů interiérových vestavných stropních panelových hranatých nebo kruhových, plochy do 0,09 m2</t>
  </si>
  <si>
    <t>1240276488</t>
  </si>
  <si>
    <t>https://podminky.urs.cz/item/CS_URS_2022_02/741372111</t>
  </si>
  <si>
    <t>demontáže</t>
  </si>
  <si>
    <t>HZS.03</t>
  </si>
  <si>
    <t>Demontáž stávající elektroinstalace</t>
  </si>
  <si>
    <t>1307638092</t>
  </si>
  <si>
    <t>HZS.04</t>
  </si>
  <si>
    <t>Demontáž přístrojové náplně ve stávajícím rozvaděči Rvzt, odpojení stávajícího napájení rozvaděče</t>
  </si>
  <si>
    <t>75377291</t>
  </si>
  <si>
    <t>úpravy ve stávající elektroinstalaci</t>
  </si>
  <si>
    <t>HZS.05</t>
  </si>
  <si>
    <t>Zjištění uložení stávajícího kabelu (AYKY 4Bx10) a během stavby jej zabezpečit proti poškození a zajistit stálé napájení přístavku</t>
  </si>
  <si>
    <t>432468131</t>
  </si>
  <si>
    <t>741810001</t>
  </si>
  <si>
    <t>Zkoušky a prohlídky elektrických rozvodů a zařízení celková prohlídka a vyhotovení revizní zprávy pro objem montážních prací do 100 tis. Kč</t>
  </si>
  <si>
    <t>-397711708</t>
  </si>
  <si>
    <t>https://podminky.urs.cz/item/CS_URS_2022_02/741810001</t>
  </si>
  <si>
    <t>741820102</t>
  </si>
  <si>
    <t>Měření osvětlovacího zařízení intenzity osvětlení na pracovišti do 50 svítidel</t>
  </si>
  <si>
    <t>soubor</t>
  </si>
  <si>
    <t>-1762077077</t>
  </si>
  <si>
    <t>https://podminky.urs.cz/item/CS_URS_2022_02/741820102</t>
  </si>
  <si>
    <t>HZS.06</t>
  </si>
  <si>
    <t>Ukončení kabelů smršťovací záklopkou nebo páskou se zapojením na svorkovnici v rozvaděči nebo na přístroji bez letování</t>
  </si>
  <si>
    <t>-1577740427</t>
  </si>
  <si>
    <t>HZS.07</t>
  </si>
  <si>
    <t>Proměření stávající kabeláže</t>
  </si>
  <si>
    <t>-574598695</t>
  </si>
  <si>
    <t>HZS.08</t>
  </si>
  <si>
    <t>Práce nezahrnuté v cenících 21M.46M, zapsané do montážního deníku a potvrzené investorem</t>
  </si>
  <si>
    <t>-1903312194</t>
  </si>
  <si>
    <t>HZS.09</t>
  </si>
  <si>
    <t>Zakreslení skutečného stavu</t>
  </si>
  <si>
    <t>-37406916</t>
  </si>
  <si>
    <t>HZS.10</t>
  </si>
  <si>
    <t>Podíl prací jiných profesí než elektro - zednické výpomoce</t>
  </si>
  <si>
    <t>1014979730</t>
  </si>
  <si>
    <t>HZS.11</t>
  </si>
  <si>
    <t>Koordinace profesí</t>
  </si>
  <si>
    <t>-1529478234</t>
  </si>
  <si>
    <t>x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</si>
  <si>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</si>
  <si>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</si>
  <si>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</si>
  <si>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</si>
  <si>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</si>
  <si>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</si>
  <si>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</si>
  <si>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</si>
  <si>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</si>
  <si>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011002000</t>
  </si>
  <si>
    <t>Průzkumné práce</t>
  </si>
  <si>
    <t>1024</t>
  </si>
  <si>
    <t>987029055</t>
  </si>
  <si>
    <t>https://podminky.urs.cz/item/CS_URS_2022_02/011002000</t>
  </si>
  <si>
    <t>013002000</t>
  </si>
  <si>
    <t>Projektové práce</t>
  </si>
  <si>
    <t>378929752</t>
  </si>
  <si>
    <t>https://podminky.urs.cz/item/CS_URS_2022_02/013002000</t>
  </si>
  <si>
    <t>VRN3</t>
  </si>
  <si>
    <t>Zařízení staveniště</t>
  </si>
  <si>
    <t>030001000</t>
  </si>
  <si>
    <t>-968142356</t>
  </si>
  <si>
    <t>https://podminky.urs.cz/item/CS_URS_2022_02/030001000</t>
  </si>
  <si>
    <t>035002000</t>
  </si>
  <si>
    <t>Pronájmy ploch, objektů</t>
  </si>
  <si>
    <t>-705105432</t>
  </si>
  <si>
    <t>https://podminky.urs.cz/item/CS_URS_2022_02/035002000</t>
  </si>
  <si>
    <t>VRN4</t>
  </si>
  <si>
    <t>Inženýrská činnost</t>
  </si>
  <si>
    <t>043002000</t>
  </si>
  <si>
    <t>Zkoušky a ostatní měření</t>
  </si>
  <si>
    <t>-394070708</t>
  </si>
  <si>
    <t>https://podminky.urs.cz/item/CS_URS_2022_02/043002000</t>
  </si>
  <si>
    <t>044002000</t>
  </si>
  <si>
    <t>Revize</t>
  </si>
  <si>
    <t>1521530802</t>
  </si>
  <si>
    <t>https://podminky.urs.cz/item/CS_URS_2022_02/044002000</t>
  </si>
  <si>
    <t>045002000</t>
  </si>
  <si>
    <t>Kompletační a koordinační činnost</t>
  </si>
  <si>
    <t>-1217972367</t>
  </si>
  <si>
    <t>https://podminky.urs.cz/item/CS_URS_2022_02/045002000</t>
  </si>
  <si>
    <t>VRN6</t>
  </si>
  <si>
    <t>Územní vlivy</t>
  </si>
  <si>
    <t>065002000</t>
  </si>
  <si>
    <t>Mimostaveništní doprava materiálů</t>
  </si>
  <si>
    <t>-1902365584</t>
  </si>
  <si>
    <t>https://podminky.urs.cz/item/CS_URS_2022_02/065002000</t>
  </si>
  <si>
    <t>VRN7</t>
  </si>
  <si>
    <t>Provozní vlivy</t>
  </si>
  <si>
    <t>071002000</t>
  </si>
  <si>
    <t>Provoz investora, třetích osob</t>
  </si>
  <si>
    <t>1317153837</t>
  </si>
  <si>
    <t>https://podminky.urs.cz/item/CS_URS_2022_02/071002000</t>
  </si>
  <si>
    <t>072103001</t>
  </si>
  <si>
    <t>Projednání DIO a zajištění DIR komunikace II.a III. třídy</t>
  </si>
  <si>
    <t>317676901</t>
  </si>
  <si>
    <t>https://podminky.urs.cz/item/CS_URS_2022_02/072103001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</si>
</sst>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9101111" TargetMode="External" /><Relationship Id="rId2" Type="http://schemas.openxmlformats.org/officeDocument/2006/relationships/hyperlink" Target="https://podminky.urs.cz/item/CS_URS_2022_02/962031132" TargetMode="External" /><Relationship Id="rId3" Type="http://schemas.openxmlformats.org/officeDocument/2006/relationships/hyperlink" Target="https://podminky.urs.cz/item/CS_URS_2022_02/965042121" TargetMode="External" /><Relationship Id="rId4" Type="http://schemas.openxmlformats.org/officeDocument/2006/relationships/hyperlink" Target="https://podminky.urs.cz/item/CS_URS_2022_02/968062354" TargetMode="External" /><Relationship Id="rId5" Type="http://schemas.openxmlformats.org/officeDocument/2006/relationships/hyperlink" Target="https://podminky.urs.cz/item/CS_URS_2022_02/968072455" TargetMode="External" /><Relationship Id="rId6" Type="http://schemas.openxmlformats.org/officeDocument/2006/relationships/hyperlink" Target="https://podminky.urs.cz/item/CS_URS_2022_02/972044451" TargetMode="External" /><Relationship Id="rId7" Type="http://schemas.openxmlformats.org/officeDocument/2006/relationships/hyperlink" Target="https://podminky.urs.cz/item/CS_URS_2022_02/978013191" TargetMode="External" /><Relationship Id="rId8" Type="http://schemas.openxmlformats.org/officeDocument/2006/relationships/hyperlink" Target="https://podminky.urs.cz/item/CS_URS_2022_02/997013213" TargetMode="External" /><Relationship Id="rId9" Type="http://schemas.openxmlformats.org/officeDocument/2006/relationships/hyperlink" Target="https://podminky.urs.cz/item/CS_URS_2022_02/997013501" TargetMode="External" /><Relationship Id="rId10" Type="http://schemas.openxmlformats.org/officeDocument/2006/relationships/hyperlink" Target="https://podminky.urs.cz/item/CS_URS_2022_02/997013509" TargetMode="External" /><Relationship Id="rId11" Type="http://schemas.openxmlformats.org/officeDocument/2006/relationships/hyperlink" Target="https://podminky.urs.cz/item/CS_URS_2022_02/997013603" TargetMode="External" /><Relationship Id="rId12" Type="http://schemas.openxmlformats.org/officeDocument/2006/relationships/hyperlink" Target="https://podminky.urs.cz/item/CS_URS_2022_02/997013607" TargetMode="External" /><Relationship Id="rId13" Type="http://schemas.openxmlformats.org/officeDocument/2006/relationships/hyperlink" Target="https://podminky.urs.cz/item/CS_URS_2022_02/997013631" TargetMode="External" /><Relationship Id="rId14" Type="http://schemas.openxmlformats.org/officeDocument/2006/relationships/hyperlink" Target="https://podminky.urs.cz/item/CS_URS_2022_02/764002851" TargetMode="External" /><Relationship Id="rId15" Type="http://schemas.openxmlformats.org/officeDocument/2006/relationships/hyperlink" Target="https://podminky.urs.cz/item/CS_URS_2022_02/771571810" TargetMode="External" /><Relationship Id="rId16" Type="http://schemas.openxmlformats.org/officeDocument/2006/relationships/hyperlink" Target="https://podminky.urs.cz/item/CS_URS_2022_02/781471810" TargetMode="External" /><Relationship Id="rId17" Type="http://schemas.openxmlformats.org/officeDocument/2006/relationships/hyperlink" Target="https://podminky.urs.cz/item/CS_URS_2022_02/784121001" TargetMode="External" /><Relationship Id="rId18" Type="http://schemas.openxmlformats.org/officeDocument/2006/relationships/hyperlink" Target="https://podminky.urs.cz/item/CS_URS_2022_02/HZS1292" TargetMode="External" /><Relationship Id="rId19" Type="http://schemas.openxmlformats.org/officeDocument/2006/relationships/hyperlink" Target="https://podminky.urs.cz/item/CS_URS_2022_02/HZS2121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0238211" TargetMode="External" /><Relationship Id="rId2" Type="http://schemas.openxmlformats.org/officeDocument/2006/relationships/hyperlink" Target="https://podminky.urs.cz/item/CS_URS_2022_02/317941121" TargetMode="External" /><Relationship Id="rId3" Type="http://schemas.openxmlformats.org/officeDocument/2006/relationships/hyperlink" Target="https://podminky.urs.cz/item/CS_URS_2022_02/340271021" TargetMode="External" /><Relationship Id="rId4" Type="http://schemas.openxmlformats.org/officeDocument/2006/relationships/hyperlink" Target="https://podminky.urs.cz/item/CS_URS_2022_02/342272225" TargetMode="External" /><Relationship Id="rId5" Type="http://schemas.openxmlformats.org/officeDocument/2006/relationships/hyperlink" Target="https://podminky.urs.cz/item/CS_URS_2022_02/342291121" TargetMode="External" /><Relationship Id="rId6" Type="http://schemas.openxmlformats.org/officeDocument/2006/relationships/hyperlink" Target="https://podminky.urs.cz/item/CS_URS_2022_02/342361821" TargetMode="External" /><Relationship Id="rId7" Type="http://schemas.openxmlformats.org/officeDocument/2006/relationships/hyperlink" Target="https://podminky.urs.cz/item/CS_URS_2022_02/346272256" TargetMode="External" /><Relationship Id="rId8" Type="http://schemas.openxmlformats.org/officeDocument/2006/relationships/hyperlink" Target="https://podminky.urs.cz/item/CS_URS_2022_02/612131121" TargetMode="External" /><Relationship Id="rId9" Type="http://schemas.openxmlformats.org/officeDocument/2006/relationships/hyperlink" Target="https://podminky.urs.cz/item/CS_URS_2022_02/612321111" TargetMode="External" /><Relationship Id="rId10" Type="http://schemas.openxmlformats.org/officeDocument/2006/relationships/hyperlink" Target="https://podminky.urs.cz/item/CS_URS_2022_02/612321191" TargetMode="External" /><Relationship Id="rId11" Type="http://schemas.openxmlformats.org/officeDocument/2006/relationships/hyperlink" Target="https://podminky.urs.cz/item/CS_URS_2022_02/612325416" TargetMode="External" /><Relationship Id="rId12" Type="http://schemas.openxmlformats.org/officeDocument/2006/relationships/hyperlink" Target="https://podminky.urs.cz/item/CS_URS_2022_02/612341121" TargetMode="External" /><Relationship Id="rId13" Type="http://schemas.openxmlformats.org/officeDocument/2006/relationships/hyperlink" Target="https://podminky.urs.cz/item/CS_URS_2022_02/619991001" TargetMode="External" /><Relationship Id="rId14" Type="http://schemas.openxmlformats.org/officeDocument/2006/relationships/hyperlink" Target="https://podminky.urs.cz/item/CS_URS_2022_02/622131101" TargetMode="External" /><Relationship Id="rId15" Type="http://schemas.openxmlformats.org/officeDocument/2006/relationships/hyperlink" Target="https://podminky.urs.cz/item/CS_URS_2022_02/622143003" TargetMode="External" /><Relationship Id="rId16" Type="http://schemas.openxmlformats.org/officeDocument/2006/relationships/hyperlink" Target="https://podminky.urs.cz/item/CS_URS_2022_02/622321111" TargetMode="External" /><Relationship Id="rId17" Type="http://schemas.openxmlformats.org/officeDocument/2006/relationships/hyperlink" Target="https://podminky.urs.cz/item/CS_URS_2022_02/622324111" TargetMode="External" /><Relationship Id="rId18" Type="http://schemas.openxmlformats.org/officeDocument/2006/relationships/hyperlink" Target="https://podminky.urs.cz/item/CS_URS_2022_02/632451111" TargetMode="External" /><Relationship Id="rId19" Type="http://schemas.openxmlformats.org/officeDocument/2006/relationships/hyperlink" Target="https://podminky.urs.cz/item/CS_URS_2022_02/642942111" TargetMode="External" /><Relationship Id="rId20" Type="http://schemas.openxmlformats.org/officeDocument/2006/relationships/hyperlink" Target="https://podminky.urs.cz/item/CS_URS_2022_02/642946111" TargetMode="External" /><Relationship Id="rId21" Type="http://schemas.openxmlformats.org/officeDocument/2006/relationships/hyperlink" Target="https://podminky.urs.cz/item/CS_URS_2022_02/946111115" TargetMode="External" /><Relationship Id="rId22" Type="http://schemas.openxmlformats.org/officeDocument/2006/relationships/hyperlink" Target="https://podminky.urs.cz/item/CS_URS_2022_02/946111215" TargetMode="External" /><Relationship Id="rId23" Type="http://schemas.openxmlformats.org/officeDocument/2006/relationships/hyperlink" Target="https://podminky.urs.cz/item/CS_URS_2022_02/946111815" TargetMode="External" /><Relationship Id="rId24" Type="http://schemas.openxmlformats.org/officeDocument/2006/relationships/hyperlink" Target="https://podminky.urs.cz/item/CS_URS_2022_02/949101111" TargetMode="External" /><Relationship Id="rId25" Type="http://schemas.openxmlformats.org/officeDocument/2006/relationships/hyperlink" Target="https://podminky.urs.cz/item/CS_URS_2022_02/971038331" TargetMode="External" /><Relationship Id="rId26" Type="http://schemas.openxmlformats.org/officeDocument/2006/relationships/hyperlink" Target="https://podminky.urs.cz/item/CS_URS_2022_02/971038421" TargetMode="External" /><Relationship Id="rId27" Type="http://schemas.openxmlformats.org/officeDocument/2006/relationships/hyperlink" Target="https://podminky.urs.cz/item/CS_URS_2022_02/997013213" TargetMode="External" /><Relationship Id="rId28" Type="http://schemas.openxmlformats.org/officeDocument/2006/relationships/hyperlink" Target="https://podminky.urs.cz/item/CS_URS_2022_02/997013501" TargetMode="External" /><Relationship Id="rId29" Type="http://schemas.openxmlformats.org/officeDocument/2006/relationships/hyperlink" Target="https://podminky.urs.cz/item/CS_URS_2022_02/997013509" TargetMode="External" /><Relationship Id="rId30" Type="http://schemas.openxmlformats.org/officeDocument/2006/relationships/hyperlink" Target="https://podminky.urs.cz/item/CS_URS_2022_02/997013631" TargetMode="External" /><Relationship Id="rId31" Type="http://schemas.openxmlformats.org/officeDocument/2006/relationships/hyperlink" Target="https://podminky.urs.cz/item/CS_URS_2022_02/998018002" TargetMode="External" /><Relationship Id="rId32" Type="http://schemas.openxmlformats.org/officeDocument/2006/relationships/hyperlink" Target="https://podminky.urs.cz/item/CS_URS_2022_02/763121422" TargetMode="External" /><Relationship Id="rId33" Type="http://schemas.openxmlformats.org/officeDocument/2006/relationships/hyperlink" Target="https://podminky.urs.cz/item/CS_URS_2022_02/763164521" TargetMode="External" /><Relationship Id="rId34" Type="http://schemas.openxmlformats.org/officeDocument/2006/relationships/hyperlink" Target="https://podminky.urs.cz/item/CS_URS_2022_02/763164541" TargetMode="External" /><Relationship Id="rId35" Type="http://schemas.openxmlformats.org/officeDocument/2006/relationships/hyperlink" Target="https://podminky.urs.cz/item/CS_URS_2022_02/763164621" TargetMode="External" /><Relationship Id="rId36" Type="http://schemas.openxmlformats.org/officeDocument/2006/relationships/hyperlink" Target="https://podminky.urs.cz/item/CS_URS_2022_02/763172321" TargetMode="External" /><Relationship Id="rId37" Type="http://schemas.openxmlformats.org/officeDocument/2006/relationships/hyperlink" Target="https://podminky.urs.cz/item/CS_URS_2022_02/763172347" TargetMode="External" /><Relationship Id="rId38" Type="http://schemas.openxmlformats.org/officeDocument/2006/relationships/hyperlink" Target="https://podminky.urs.cz/item/CS_URS_2022_02/998763302" TargetMode="External" /><Relationship Id="rId39" Type="http://schemas.openxmlformats.org/officeDocument/2006/relationships/hyperlink" Target="https://podminky.urs.cz/item/CS_URS_2022_02/998763381" TargetMode="External" /><Relationship Id="rId40" Type="http://schemas.openxmlformats.org/officeDocument/2006/relationships/hyperlink" Target="https://podminky.urs.cz/item/CS_URS_2022_02/766660001" TargetMode="External" /><Relationship Id="rId41" Type="http://schemas.openxmlformats.org/officeDocument/2006/relationships/hyperlink" Target="https://podminky.urs.cz/item/CS_URS_2022_02/766660311" TargetMode="External" /><Relationship Id="rId42" Type="http://schemas.openxmlformats.org/officeDocument/2006/relationships/hyperlink" Target="https://podminky.urs.cz/item/CS_URS_2022_02/766660720" TargetMode="External" /><Relationship Id="rId43" Type="http://schemas.openxmlformats.org/officeDocument/2006/relationships/hyperlink" Target="https://podminky.urs.cz/item/CS_URS_2022_02/766660729" TargetMode="External" /><Relationship Id="rId44" Type="http://schemas.openxmlformats.org/officeDocument/2006/relationships/hyperlink" Target="https://podminky.urs.cz/item/CS_URS_2022_02/766695212" TargetMode="External" /><Relationship Id="rId45" Type="http://schemas.openxmlformats.org/officeDocument/2006/relationships/hyperlink" Target="https://podminky.urs.cz/item/CS_URS_2022_02/998766102" TargetMode="External" /><Relationship Id="rId46" Type="http://schemas.openxmlformats.org/officeDocument/2006/relationships/hyperlink" Target="https://podminky.urs.cz/item/CS_URS_2022_02/998766181" TargetMode="External" /><Relationship Id="rId47" Type="http://schemas.openxmlformats.org/officeDocument/2006/relationships/hyperlink" Target="https://podminky.urs.cz/item/CS_URS_2022_02/771121011" TargetMode="External" /><Relationship Id="rId48" Type="http://schemas.openxmlformats.org/officeDocument/2006/relationships/hyperlink" Target="https://podminky.urs.cz/item/CS_URS_2022_02/771151021" TargetMode="External" /><Relationship Id="rId49" Type="http://schemas.openxmlformats.org/officeDocument/2006/relationships/hyperlink" Target="https://podminky.urs.cz/item/CS_URS_2022_02/771474112" TargetMode="External" /><Relationship Id="rId50" Type="http://schemas.openxmlformats.org/officeDocument/2006/relationships/hyperlink" Target="https://podminky.urs.cz/item/CS_URS_2022_02/771574263" TargetMode="External" /><Relationship Id="rId51" Type="http://schemas.openxmlformats.org/officeDocument/2006/relationships/hyperlink" Target="https://podminky.urs.cz/item/CS_URS_2022_02/771577111" TargetMode="External" /><Relationship Id="rId52" Type="http://schemas.openxmlformats.org/officeDocument/2006/relationships/hyperlink" Target="https://podminky.urs.cz/item/CS_URS_2022_02/771577112" TargetMode="External" /><Relationship Id="rId53" Type="http://schemas.openxmlformats.org/officeDocument/2006/relationships/hyperlink" Target="https://podminky.urs.cz/item/CS_URS_2022_02/771591112" TargetMode="External" /><Relationship Id="rId54" Type="http://schemas.openxmlformats.org/officeDocument/2006/relationships/hyperlink" Target="https://podminky.urs.cz/item/CS_URS_2022_02/771591115" TargetMode="External" /><Relationship Id="rId55" Type="http://schemas.openxmlformats.org/officeDocument/2006/relationships/hyperlink" Target="https://podminky.urs.cz/item/CS_URS_2022_02/771591237" TargetMode="External" /><Relationship Id="rId56" Type="http://schemas.openxmlformats.org/officeDocument/2006/relationships/hyperlink" Target="https://podminky.urs.cz/item/CS_URS_2022_02/998771102" TargetMode="External" /><Relationship Id="rId57" Type="http://schemas.openxmlformats.org/officeDocument/2006/relationships/hyperlink" Target="https://podminky.urs.cz/item/CS_URS_2022_02/998771181" TargetMode="External" /><Relationship Id="rId58" Type="http://schemas.openxmlformats.org/officeDocument/2006/relationships/hyperlink" Target="https://podminky.urs.cz/item/CS_URS_2022_02/781111011" TargetMode="External" /><Relationship Id="rId59" Type="http://schemas.openxmlformats.org/officeDocument/2006/relationships/hyperlink" Target="https://podminky.urs.cz/item/CS_URS_2022_02/781121011" TargetMode="External" /><Relationship Id="rId60" Type="http://schemas.openxmlformats.org/officeDocument/2006/relationships/hyperlink" Target="https://podminky.urs.cz/item/CS_URS_2022_02/781131112" TargetMode="External" /><Relationship Id="rId61" Type="http://schemas.openxmlformats.org/officeDocument/2006/relationships/hyperlink" Target="https://podminky.urs.cz/item/CS_URS_2022_02/781474116" TargetMode="External" /><Relationship Id="rId62" Type="http://schemas.openxmlformats.org/officeDocument/2006/relationships/hyperlink" Target="https://podminky.urs.cz/item/CS_URS_2022_02/781491111" TargetMode="External" /><Relationship Id="rId63" Type="http://schemas.openxmlformats.org/officeDocument/2006/relationships/hyperlink" Target="https://podminky.urs.cz/item/CS_URS_2022_02/998781102" TargetMode="External" /><Relationship Id="rId64" Type="http://schemas.openxmlformats.org/officeDocument/2006/relationships/hyperlink" Target="https://podminky.urs.cz/item/CS_URS_2022_02/998781181" TargetMode="External" /><Relationship Id="rId65" Type="http://schemas.openxmlformats.org/officeDocument/2006/relationships/hyperlink" Target="https://podminky.urs.cz/item/CS_URS_2022_02/783101201" TargetMode="External" /><Relationship Id="rId66" Type="http://schemas.openxmlformats.org/officeDocument/2006/relationships/hyperlink" Target="https://podminky.urs.cz/item/CS_URS_2022_02/783113121" TargetMode="External" /><Relationship Id="rId67" Type="http://schemas.openxmlformats.org/officeDocument/2006/relationships/hyperlink" Target="https://podminky.urs.cz/item/CS_URS_2022_02/783114101" TargetMode="External" /><Relationship Id="rId68" Type="http://schemas.openxmlformats.org/officeDocument/2006/relationships/hyperlink" Target="https://podminky.urs.cz/item/CS_URS_2022_02/783118211" TargetMode="External" /><Relationship Id="rId69" Type="http://schemas.openxmlformats.org/officeDocument/2006/relationships/hyperlink" Target="https://podminky.urs.cz/item/CS_URS_2022_02/783152114" TargetMode="External" /><Relationship Id="rId70" Type="http://schemas.openxmlformats.org/officeDocument/2006/relationships/hyperlink" Target="https://podminky.urs.cz/item/CS_URS_2022_02/784111001" TargetMode="External" /><Relationship Id="rId71" Type="http://schemas.openxmlformats.org/officeDocument/2006/relationships/hyperlink" Target="https://podminky.urs.cz/item/CS_URS_2022_02/784161501" TargetMode="External" /><Relationship Id="rId72" Type="http://schemas.openxmlformats.org/officeDocument/2006/relationships/hyperlink" Target="https://podminky.urs.cz/item/CS_URS_2022_02/784181101" TargetMode="External" /><Relationship Id="rId73" Type="http://schemas.openxmlformats.org/officeDocument/2006/relationships/hyperlink" Target="https://podminky.urs.cz/item/CS_URS_2022_02/784211101" TargetMode="External" /><Relationship Id="rId74" Type="http://schemas.openxmlformats.org/officeDocument/2006/relationships/hyperlink" Target="https://podminky.urs.cz/item/CS_URS_2022_02/787911115" TargetMode="External" /><Relationship Id="rId75" Type="http://schemas.openxmlformats.org/officeDocument/2006/relationships/hyperlink" Target="https://podminky.urs.cz/item/CS_URS_2022_02/HZS1292" TargetMode="External" /><Relationship Id="rId7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320103" TargetMode="External" /><Relationship Id="rId2" Type="http://schemas.openxmlformats.org/officeDocument/2006/relationships/hyperlink" Target="https://podminky.urs.cz/item/CS_URS_2022_02/741120301" TargetMode="External" /><Relationship Id="rId3" Type="http://schemas.openxmlformats.org/officeDocument/2006/relationships/hyperlink" Target="https://podminky.urs.cz/item/CS_URS_2022_02/741122611" TargetMode="External" /><Relationship Id="rId4" Type="http://schemas.openxmlformats.org/officeDocument/2006/relationships/hyperlink" Target="https://podminky.urs.cz/item/CS_URS_2022_02/741124703" TargetMode="External" /><Relationship Id="rId5" Type="http://schemas.openxmlformats.org/officeDocument/2006/relationships/hyperlink" Target="https://podminky.urs.cz/item/CS_URS_2022_02/741310201" TargetMode="External" /><Relationship Id="rId6" Type="http://schemas.openxmlformats.org/officeDocument/2006/relationships/hyperlink" Target="https://podminky.urs.cz/item/CS_URS_2022_02/741311004" TargetMode="External" /><Relationship Id="rId7" Type="http://schemas.openxmlformats.org/officeDocument/2006/relationships/hyperlink" Target="https://podminky.urs.cz/item/CS_URS_2022_02/741313042" TargetMode="External" /><Relationship Id="rId8" Type="http://schemas.openxmlformats.org/officeDocument/2006/relationships/hyperlink" Target="https://podminky.urs.cz/item/CS_URS_2022_02/460932111" TargetMode="External" /><Relationship Id="rId9" Type="http://schemas.openxmlformats.org/officeDocument/2006/relationships/hyperlink" Target="https://podminky.urs.cz/item/CS_URS_2022_02/741110042" TargetMode="External" /><Relationship Id="rId10" Type="http://schemas.openxmlformats.org/officeDocument/2006/relationships/hyperlink" Target="https://podminky.urs.cz/item/CS_URS_2022_02/741110511" TargetMode="External" /><Relationship Id="rId11" Type="http://schemas.openxmlformats.org/officeDocument/2006/relationships/hyperlink" Target="https://podminky.urs.cz/item/CS_URS_2022_02/741112011" TargetMode="External" /><Relationship Id="rId12" Type="http://schemas.openxmlformats.org/officeDocument/2006/relationships/hyperlink" Target="https://podminky.urs.cz/item/CS_URS_2022_02/741112061" TargetMode="External" /><Relationship Id="rId13" Type="http://schemas.openxmlformats.org/officeDocument/2006/relationships/hyperlink" Target="https://podminky.urs.cz/item/CS_URS_2022_02/741112101" TargetMode="External" /><Relationship Id="rId14" Type="http://schemas.openxmlformats.org/officeDocument/2006/relationships/hyperlink" Target="https://podminky.urs.cz/item/CS_URS_2022_02/741420022" TargetMode="External" /><Relationship Id="rId15" Type="http://schemas.openxmlformats.org/officeDocument/2006/relationships/hyperlink" Target="https://podminky.urs.cz/item/CS_URS_2022_02/741910502" TargetMode="External" /><Relationship Id="rId16" Type="http://schemas.openxmlformats.org/officeDocument/2006/relationships/hyperlink" Target="https://podminky.urs.cz/item/CS_URS_2022_02/741372111" TargetMode="External" /><Relationship Id="rId17" Type="http://schemas.openxmlformats.org/officeDocument/2006/relationships/hyperlink" Target="https://podminky.urs.cz/item/CS_URS_2022_02/741810001" TargetMode="External" /><Relationship Id="rId18" Type="http://schemas.openxmlformats.org/officeDocument/2006/relationships/hyperlink" Target="https://podminky.urs.cz/item/CS_URS_2022_02/741820102" TargetMode="External" /><Relationship Id="rId1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002000" TargetMode="External" /><Relationship Id="rId2" Type="http://schemas.openxmlformats.org/officeDocument/2006/relationships/hyperlink" Target="https://podminky.urs.cz/item/CS_URS_2022_02/013002000" TargetMode="External" /><Relationship Id="rId3" Type="http://schemas.openxmlformats.org/officeDocument/2006/relationships/hyperlink" Target="https://podminky.urs.cz/item/CS_URS_2022_02/030001000" TargetMode="External" /><Relationship Id="rId4" Type="http://schemas.openxmlformats.org/officeDocument/2006/relationships/hyperlink" Target="https://podminky.urs.cz/item/CS_URS_2022_02/035002000" TargetMode="External" /><Relationship Id="rId5" Type="http://schemas.openxmlformats.org/officeDocument/2006/relationships/hyperlink" Target="https://podminky.urs.cz/item/CS_URS_2022_02/043002000" TargetMode="External" /><Relationship Id="rId6" Type="http://schemas.openxmlformats.org/officeDocument/2006/relationships/hyperlink" Target="https://podminky.urs.cz/item/CS_URS_2022_02/044002000" TargetMode="External" /><Relationship Id="rId7" Type="http://schemas.openxmlformats.org/officeDocument/2006/relationships/hyperlink" Target="https://podminky.urs.cz/item/CS_URS_2022_02/045002000" TargetMode="External" /><Relationship Id="rId8" Type="http://schemas.openxmlformats.org/officeDocument/2006/relationships/hyperlink" Target="https://podminky.urs.cz/item/CS_URS_2022_02/065002000" TargetMode="External" /><Relationship Id="rId9" Type="http://schemas.openxmlformats.org/officeDocument/2006/relationships/hyperlink" Target="https://podminky.urs.cz/item/CS_URS_2022_02/071002000" TargetMode="External" /><Relationship Id="rId10" Type="http://schemas.openxmlformats.org/officeDocument/2006/relationships/hyperlink" Target="https://podminky.urs.cz/item/CS_URS_2022_02/072103001" TargetMode="External" /><Relationship Id="rId1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Stavební úpravy sociálních prostor v objektu Petřínská 43, Plzeň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Petřínská 43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14. 7. 2022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HBH Atelier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ROUND(AG55+SUM(AG56:AG60)+AG63,2)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ROUND(AS55+SUM(AS56:AS60)+AS63,2)</f>
        <v>0</v>
      </c>
      <c r="AT54" s="106">
        <f>ROUND(SUM(AV54:AW54),2)</f>
        <v>0</v>
      </c>
      <c r="AU54" s="107">
        <f>ROUND(AU55+SUM(AU56:AU60)+AU63,5)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ROUND(AZ55+SUM(AZ56:AZ60)+AZ63,2)</f>
        <v>0</v>
      </c>
      <c r="BA54" s="106">
        <f>ROUND(BA55+SUM(BA56:BA60)+BA63,2)</f>
        <v>0</v>
      </c>
      <c r="BB54" s="106">
        <f>ROUND(BB55+SUM(BB56:BB60)+BB63,2)</f>
        <v>0</v>
      </c>
      <c r="BC54" s="106">
        <f>ROUND(BC55+SUM(BC56:BC60)+BC63,2)</f>
        <v>0</v>
      </c>
      <c r="BD54" s="108">
        <f>ROUND(BD55+SUM(BD56:BD60)+BD63,2)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 - Bourací práce'!J30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'a - Bourací práce'!P88</f>
        <v>0</v>
      </c>
      <c r="AV55" s="120">
        <f>'a - Bourací práce'!J33</f>
        <v>0</v>
      </c>
      <c r="AW55" s="120">
        <f>'a - Bourací práce'!J34</f>
        <v>0</v>
      </c>
      <c r="AX55" s="120">
        <f>'a - Bourací práce'!J35</f>
        <v>0</v>
      </c>
      <c r="AY55" s="120">
        <f>'a - Bourací práce'!J36</f>
        <v>0</v>
      </c>
      <c r="AZ55" s="120">
        <f>'a - Bourací práce'!F33</f>
        <v>0</v>
      </c>
      <c r="BA55" s="120">
        <f>'a - Bourací práce'!F34</f>
        <v>0</v>
      </c>
      <c r="BB55" s="120">
        <f>'a - Bourací práce'!F35</f>
        <v>0</v>
      </c>
      <c r="BC55" s="120">
        <f>'a - Bourací práce'!F36</f>
        <v>0</v>
      </c>
      <c r="BD55" s="122">
        <f>'a - Bourací práce'!F37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91" s="7" customFormat="1" ht="16.5" customHeight="1">
      <c r="A56" s="111" t="s">
        <v>75</v>
      </c>
      <c r="B56" s="112"/>
      <c r="C56" s="113"/>
      <c r="D56" s="114" t="s">
        <v>82</v>
      </c>
      <c r="E56" s="114"/>
      <c r="F56" s="114"/>
      <c r="G56" s="114"/>
      <c r="H56" s="114"/>
      <c r="I56" s="115"/>
      <c r="J56" s="114" t="s">
        <v>83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'b - Stavební část'!J30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78</v>
      </c>
      <c r="AR56" s="118"/>
      <c r="AS56" s="119">
        <v>0</v>
      </c>
      <c r="AT56" s="120">
        <f>ROUND(SUM(AV56:AW56),2)</f>
        <v>0</v>
      </c>
      <c r="AU56" s="121">
        <f>'b - Stavební část'!P94</f>
        <v>0</v>
      </c>
      <c r="AV56" s="120">
        <f>'b - Stavební část'!J33</f>
        <v>0</v>
      </c>
      <c r="AW56" s="120">
        <f>'b - Stavební část'!J34</f>
        <v>0</v>
      </c>
      <c r="AX56" s="120">
        <f>'b - Stavební část'!J35</f>
        <v>0</v>
      </c>
      <c r="AY56" s="120">
        <f>'b - Stavební část'!J36</f>
        <v>0</v>
      </c>
      <c r="AZ56" s="120">
        <f>'b - Stavební část'!F33</f>
        <v>0</v>
      </c>
      <c r="BA56" s="120">
        <f>'b - Stavební část'!F34</f>
        <v>0</v>
      </c>
      <c r="BB56" s="120">
        <f>'b - Stavební část'!F35</f>
        <v>0</v>
      </c>
      <c r="BC56" s="120">
        <f>'b - Stavební část'!F36</f>
        <v>0</v>
      </c>
      <c r="BD56" s="122">
        <f>'b - Stavební část'!F37</f>
        <v>0</v>
      </c>
      <c r="BE56" s="7"/>
      <c r="BT56" s="123" t="s">
        <v>79</v>
      </c>
      <c r="BV56" s="123" t="s">
        <v>73</v>
      </c>
      <c r="BW56" s="123" t="s">
        <v>84</v>
      </c>
      <c r="BX56" s="123" t="s">
        <v>5</v>
      </c>
      <c r="CL56" s="123" t="s">
        <v>19</v>
      </c>
      <c r="CM56" s="123" t="s">
        <v>81</v>
      </c>
    </row>
    <row r="57" spans="1:91" s="7" customFormat="1" ht="16.5" customHeight="1">
      <c r="A57" s="111" t="s">
        <v>75</v>
      </c>
      <c r="B57" s="112"/>
      <c r="C57" s="113"/>
      <c r="D57" s="114" t="s">
        <v>85</v>
      </c>
      <c r="E57" s="114"/>
      <c r="F57" s="114"/>
      <c r="G57" s="114"/>
      <c r="H57" s="114"/>
      <c r="I57" s="115"/>
      <c r="J57" s="114" t="s">
        <v>86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'c - ZTI'!J30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78</v>
      </c>
      <c r="AR57" s="118"/>
      <c r="AS57" s="119">
        <v>0</v>
      </c>
      <c r="AT57" s="120">
        <f>ROUND(SUM(AV57:AW57),2)</f>
        <v>0</v>
      </c>
      <c r="AU57" s="121">
        <f>'c - ZTI'!P95</f>
        <v>0</v>
      </c>
      <c r="AV57" s="120">
        <f>'c - ZTI'!J33</f>
        <v>0</v>
      </c>
      <c r="AW57" s="120">
        <f>'c - ZTI'!J34</f>
        <v>0</v>
      </c>
      <c r="AX57" s="120">
        <f>'c - ZTI'!J35</f>
        <v>0</v>
      </c>
      <c r="AY57" s="120">
        <f>'c - ZTI'!J36</f>
        <v>0</v>
      </c>
      <c r="AZ57" s="120">
        <f>'c - ZTI'!F33</f>
        <v>0</v>
      </c>
      <c r="BA57" s="120">
        <f>'c - ZTI'!F34</f>
        <v>0</v>
      </c>
      <c r="BB57" s="120">
        <f>'c - ZTI'!F35</f>
        <v>0</v>
      </c>
      <c r="BC57" s="120">
        <f>'c - ZTI'!F36</f>
        <v>0</v>
      </c>
      <c r="BD57" s="122">
        <f>'c - ZTI'!F37</f>
        <v>0</v>
      </c>
      <c r="BE57" s="7"/>
      <c r="BT57" s="123" t="s">
        <v>79</v>
      </c>
      <c r="BV57" s="123" t="s">
        <v>73</v>
      </c>
      <c r="BW57" s="123" t="s">
        <v>87</v>
      </c>
      <c r="BX57" s="123" t="s">
        <v>5</v>
      </c>
      <c r="CL57" s="123" t="s">
        <v>19</v>
      </c>
      <c r="CM57" s="123" t="s">
        <v>81</v>
      </c>
    </row>
    <row r="58" spans="1:91" s="7" customFormat="1" ht="16.5" customHeight="1">
      <c r="A58" s="111" t="s">
        <v>75</v>
      </c>
      <c r="B58" s="112"/>
      <c r="C58" s="113"/>
      <c r="D58" s="114" t="s">
        <v>88</v>
      </c>
      <c r="E58" s="114"/>
      <c r="F58" s="114"/>
      <c r="G58" s="114"/>
      <c r="H58" s="114"/>
      <c r="I58" s="115"/>
      <c r="J58" s="114" t="s">
        <v>89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'd - ÚT'!J30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78</v>
      </c>
      <c r="AR58" s="118"/>
      <c r="AS58" s="119">
        <v>0</v>
      </c>
      <c r="AT58" s="120">
        <f>ROUND(SUM(AV58:AW58),2)</f>
        <v>0</v>
      </c>
      <c r="AU58" s="121">
        <f>'d - ÚT'!P87</f>
        <v>0</v>
      </c>
      <c r="AV58" s="120">
        <f>'d - ÚT'!J33</f>
        <v>0</v>
      </c>
      <c r="AW58" s="120">
        <f>'d - ÚT'!J34</f>
        <v>0</v>
      </c>
      <c r="AX58" s="120">
        <f>'d - ÚT'!J35</f>
        <v>0</v>
      </c>
      <c r="AY58" s="120">
        <f>'d - ÚT'!J36</f>
        <v>0</v>
      </c>
      <c r="AZ58" s="120">
        <f>'d - ÚT'!F33</f>
        <v>0</v>
      </c>
      <c r="BA58" s="120">
        <f>'d - ÚT'!F34</f>
        <v>0</v>
      </c>
      <c r="BB58" s="120">
        <f>'d - ÚT'!F35</f>
        <v>0</v>
      </c>
      <c r="BC58" s="120">
        <f>'d - ÚT'!F36</f>
        <v>0</v>
      </c>
      <c r="BD58" s="122">
        <f>'d - ÚT'!F37</f>
        <v>0</v>
      </c>
      <c r="BE58" s="7"/>
      <c r="BT58" s="123" t="s">
        <v>79</v>
      </c>
      <c r="BV58" s="123" t="s">
        <v>73</v>
      </c>
      <c r="BW58" s="123" t="s">
        <v>90</v>
      </c>
      <c r="BX58" s="123" t="s">
        <v>5</v>
      </c>
      <c r="CL58" s="123" t="s">
        <v>19</v>
      </c>
      <c r="CM58" s="123" t="s">
        <v>81</v>
      </c>
    </row>
    <row r="59" spans="1:91" s="7" customFormat="1" ht="16.5" customHeight="1">
      <c r="A59" s="111" t="s">
        <v>75</v>
      </c>
      <c r="B59" s="112"/>
      <c r="C59" s="113"/>
      <c r="D59" s="114" t="s">
        <v>91</v>
      </c>
      <c r="E59" s="114"/>
      <c r="F59" s="114"/>
      <c r="G59" s="114"/>
      <c r="H59" s="114"/>
      <c r="I59" s="115"/>
      <c r="J59" s="114" t="s">
        <v>92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'e - VZT'!J30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78</v>
      </c>
      <c r="AR59" s="118"/>
      <c r="AS59" s="119">
        <v>0</v>
      </c>
      <c r="AT59" s="120">
        <f>ROUND(SUM(AV59:AW59),2)</f>
        <v>0</v>
      </c>
      <c r="AU59" s="121">
        <f>'e - VZT'!P83</f>
        <v>0</v>
      </c>
      <c r="AV59" s="120">
        <f>'e - VZT'!J33</f>
        <v>0</v>
      </c>
      <c r="AW59" s="120">
        <f>'e - VZT'!J34</f>
        <v>0</v>
      </c>
      <c r="AX59" s="120">
        <f>'e - VZT'!J35</f>
        <v>0</v>
      </c>
      <c r="AY59" s="120">
        <f>'e - VZT'!J36</f>
        <v>0</v>
      </c>
      <c r="AZ59" s="120">
        <f>'e - VZT'!F33</f>
        <v>0</v>
      </c>
      <c r="BA59" s="120">
        <f>'e - VZT'!F34</f>
        <v>0</v>
      </c>
      <c r="BB59" s="120">
        <f>'e - VZT'!F35</f>
        <v>0</v>
      </c>
      <c r="BC59" s="120">
        <f>'e - VZT'!F36</f>
        <v>0</v>
      </c>
      <c r="BD59" s="122">
        <f>'e - VZT'!F37</f>
        <v>0</v>
      </c>
      <c r="BE59" s="7"/>
      <c r="BT59" s="123" t="s">
        <v>79</v>
      </c>
      <c r="BV59" s="123" t="s">
        <v>73</v>
      </c>
      <c r="BW59" s="123" t="s">
        <v>93</v>
      </c>
      <c r="BX59" s="123" t="s">
        <v>5</v>
      </c>
      <c r="CL59" s="123" t="s">
        <v>19</v>
      </c>
      <c r="CM59" s="123" t="s">
        <v>81</v>
      </c>
    </row>
    <row r="60" spans="1:91" s="7" customFormat="1" ht="16.5" customHeight="1">
      <c r="A60" s="7"/>
      <c r="B60" s="112"/>
      <c r="C60" s="113"/>
      <c r="D60" s="114" t="s">
        <v>94</v>
      </c>
      <c r="E60" s="114"/>
      <c r="F60" s="114"/>
      <c r="G60" s="114"/>
      <c r="H60" s="114"/>
      <c r="I60" s="115"/>
      <c r="J60" s="114" t="s">
        <v>95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24">
        <f>ROUND(SUM(AG61:AG62),2)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78</v>
      </c>
      <c r="AR60" s="118"/>
      <c r="AS60" s="119">
        <f>ROUND(SUM(AS61:AS62),2)</f>
        <v>0</v>
      </c>
      <c r="AT60" s="120">
        <f>ROUND(SUM(AV60:AW60),2)</f>
        <v>0</v>
      </c>
      <c r="AU60" s="121">
        <f>ROUND(SUM(AU61:AU62),5)</f>
        <v>0</v>
      </c>
      <c r="AV60" s="120">
        <f>ROUND(AZ60*L29,2)</f>
        <v>0</v>
      </c>
      <c r="AW60" s="120">
        <f>ROUND(BA60*L30,2)</f>
        <v>0</v>
      </c>
      <c r="AX60" s="120">
        <f>ROUND(BB60*L29,2)</f>
        <v>0</v>
      </c>
      <c r="AY60" s="120">
        <f>ROUND(BC60*L30,2)</f>
        <v>0</v>
      </c>
      <c r="AZ60" s="120">
        <f>ROUND(SUM(AZ61:AZ62),2)</f>
        <v>0</v>
      </c>
      <c r="BA60" s="120">
        <f>ROUND(SUM(BA61:BA62),2)</f>
        <v>0</v>
      </c>
      <c r="BB60" s="120">
        <f>ROUND(SUM(BB61:BB62),2)</f>
        <v>0</v>
      </c>
      <c r="BC60" s="120">
        <f>ROUND(SUM(BC61:BC62),2)</f>
        <v>0</v>
      </c>
      <c r="BD60" s="122">
        <f>ROUND(SUM(BD61:BD62),2)</f>
        <v>0</v>
      </c>
      <c r="BE60" s="7"/>
      <c r="BS60" s="123" t="s">
        <v>70</v>
      </c>
      <c r="BT60" s="123" t="s">
        <v>79</v>
      </c>
      <c r="BU60" s="123" t="s">
        <v>72</v>
      </c>
      <c r="BV60" s="123" t="s">
        <v>73</v>
      </c>
      <c r="BW60" s="123" t="s">
        <v>96</v>
      </c>
      <c r="BX60" s="123" t="s">
        <v>5</v>
      </c>
      <c r="CL60" s="123" t="s">
        <v>19</v>
      </c>
      <c r="CM60" s="123" t="s">
        <v>81</v>
      </c>
    </row>
    <row r="61" spans="1:90" s="4" customFormat="1" ht="16.5" customHeight="1">
      <c r="A61" s="111" t="s">
        <v>75</v>
      </c>
      <c r="B61" s="63"/>
      <c r="C61" s="125"/>
      <c r="D61" s="125"/>
      <c r="E61" s="126" t="s">
        <v>97</v>
      </c>
      <c r="F61" s="126"/>
      <c r="G61" s="126"/>
      <c r="H61" s="126"/>
      <c r="I61" s="126"/>
      <c r="J61" s="125"/>
      <c r="K61" s="126" t="s">
        <v>98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'f1 - material'!J32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99</v>
      </c>
      <c r="AR61" s="65"/>
      <c r="AS61" s="129">
        <v>0</v>
      </c>
      <c r="AT61" s="130">
        <f>ROUND(SUM(AV61:AW61),2)</f>
        <v>0</v>
      </c>
      <c r="AU61" s="131">
        <f>'f1 - material'!P92</f>
        <v>0</v>
      </c>
      <c r="AV61" s="130">
        <f>'f1 - material'!J35</f>
        <v>0</v>
      </c>
      <c r="AW61" s="130">
        <f>'f1 - material'!J36</f>
        <v>0</v>
      </c>
      <c r="AX61" s="130">
        <f>'f1 - material'!J37</f>
        <v>0</v>
      </c>
      <c r="AY61" s="130">
        <f>'f1 - material'!J38</f>
        <v>0</v>
      </c>
      <c r="AZ61" s="130">
        <f>'f1 - material'!F35</f>
        <v>0</v>
      </c>
      <c r="BA61" s="130">
        <f>'f1 - material'!F36</f>
        <v>0</v>
      </c>
      <c r="BB61" s="130">
        <f>'f1 - material'!F37</f>
        <v>0</v>
      </c>
      <c r="BC61" s="130">
        <f>'f1 - material'!F38</f>
        <v>0</v>
      </c>
      <c r="BD61" s="132">
        <f>'f1 - material'!F39</f>
        <v>0</v>
      </c>
      <c r="BE61" s="4"/>
      <c r="BT61" s="133" t="s">
        <v>81</v>
      </c>
      <c r="BV61" s="133" t="s">
        <v>73</v>
      </c>
      <c r="BW61" s="133" t="s">
        <v>100</v>
      </c>
      <c r="BX61" s="133" t="s">
        <v>96</v>
      </c>
      <c r="CL61" s="133" t="s">
        <v>19</v>
      </c>
    </row>
    <row r="62" spans="1:90" s="4" customFormat="1" ht="16.5" customHeight="1">
      <c r="A62" s="111" t="s">
        <v>75</v>
      </c>
      <c r="B62" s="63"/>
      <c r="C62" s="125"/>
      <c r="D62" s="125"/>
      <c r="E62" s="126" t="s">
        <v>101</v>
      </c>
      <c r="F62" s="126"/>
      <c r="G62" s="126"/>
      <c r="H62" s="126"/>
      <c r="I62" s="126"/>
      <c r="J62" s="125"/>
      <c r="K62" s="126" t="s">
        <v>102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'f2 - montáž'!J32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99</v>
      </c>
      <c r="AR62" s="65"/>
      <c r="AS62" s="129">
        <v>0</v>
      </c>
      <c r="AT62" s="130">
        <f>ROUND(SUM(AV62:AW62),2)</f>
        <v>0</v>
      </c>
      <c r="AU62" s="131">
        <f>'f2 - montáž'!P94</f>
        <v>0</v>
      </c>
      <c r="AV62" s="130">
        <f>'f2 - montáž'!J35</f>
        <v>0</v>
      </c>
      <c r="AW62" s="130">
        <f>'f2 - montáž'!J36</f>
        <v>0</v>
      </c>
      <c r="AX62" s="130">
        <f>'f2 - montáž'!J37</f>
        <v>0</v>
      </c>
      <c r="AY62" s="130">
        <f>'f2 - montáž'!J38</f>
        <v>0</v>
      </c>
      <c r="AZ62" s="130">
        <f>'f2 - montáž'!F35</f>
        <v>0</v>
      </c>
      <c r="BA62" s="130">
        <f>'f2 - montáž'!F36</f>
        <v>0</v>
      </c>
      <c r="BB62" s="130">
        <f>'f2 - montáž'!F37</f>
        <v>0</v>
      </c>
      <c r="BC62" s="130">
        <f>'f2 - montáž'!F38</f>
        <v>0</v>
      </c>
      <c r="BD62" s="132">
        <f>'f2 - montáž'!F39</f>
        <v>0</v>
      </c>
      <c r="BE62" s="4"/>
      <c r="BT62" s="133" t="s">
        <v>81</v>
      </c>
      <c r="BV62" s="133" t="s">
        <v>73</v>
      </c>
      <c r="BW62" s="133" t="s">
        <v>103</v>
      </c>
      <c r="BX62" s="133" t="s">
        <v>96</v>
      </c>
      <c r="CL62" s="133" t="s">
        <v>19</v>
      </c>
    </row>
    <row r="63" spans="1:91" s="7" customFormat="1" ht="16.5" customHeight="1">
      <c r="A63" s="111" t="s">
        <v>75</v>
      </c>
      <c r="B63" s="112"/>
      <c r="C63" s="113"/>
      <c r="D63" s="114" t="s">
        <v>104</v>
      </c>
      <c r="E63" s="114"/>
      <c r="F63" s="114"/>
      <c r="G63" s="114"/>
      <c r="H63" s="114"/>
      <c r="I63" s="115"/>
      <c r="J63" s="114" t="s">
        <v>105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'x - VRN'!J30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78</v>
      </c>
      <c r="AR63" s="118"/>
      <c r="AS63" s="134">
        <v>0</v>
      </c>
      <c r="AT63" s="135">
        <f>ROUND(SUM(AV63:AW63),2)</f>
        <v>0</v>
      </c>
      <c r="AU63" s="136">
        <f>'x - VRN'!P85</f>
        <v>0</v>
      </c>
      <c r="AV63" s="135">
        <f>'x - VRN'!J33</f>
        <v>0</v>
      </c>
      <c r="AW63" s="135">
        <f>'x - VRN'!J34</f>
        <v>0</v>
      </c>
      <c r="AX63" s="135">
        <f>'x - VRN'!J35</f>
        <v>0</v>
      </c>
      <c r="AY63" s="135">
        <f>'x - VRN'!J36</f>
        <v>0</v>
      </c>
      <c r="AZ63" s="135">
        <f>'x - VRN'!F33</f>
        <v>0</v>
      </c>
      <c r="BA63" s="135">
        <f>'x - VRN'!F34</f>
        <v>0</v>
      </c>
      <c r="BB63" s="135">
        <f>'x - VRN'!F35</f>
        <v>0</v>
      </c>
      <c r="BC63" s="135">
        <f>'x - VRN'!F36</f>
        <v>0</v>
      </c>
      <c r="BD63" s="137">
        <f>'x - VRN'!F37</f>
        <v>0</v>
      </c>
      <c r="BE63" s="7"/>
      <c r="BT63" s="123" t="s">
        <v>79</v>
      </c>
      <c r="BV63" s="123" t="s">
        <v>73</v>
      </c>
      <c r="BW63" s="123" t="s">
        <v>106</v>
      </c>
      <c r="BX63" s="123" t="s">
        <v>5</v>
      </c>
      <c r="CL63" s="123" t="s">
        <v>19</v>
      </c>
      <c r="CM63" s="123" t="s">
        <v>81</v>
      </c>
    </row>
    <row r="64" spans="1:57" s="2" customFormat="1" ht="30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</sheetData>
  <sheetProtection password="CC35" sheet="1" objects="1" scenarios="1" formatColumns="0" formatRows="0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a - Bourací práce'!C2" display="/"/>
    <hyperlink ref="A56" location="'b - Stavební část'!C2" display="/"/>
    <hyperlink ref="A57" location="'c - ZTI'!C2" display="/"/>
    <hyperlink ref="A58" location="'d - ÚT'!C2" display="/"/>
    <hyperlink ref="A59" location="'e - VZT'!C2" display="/"/>
    <hyperlink ref="A61" location="'f1 - material'!C2" display="/"/>
    <hyperlink ref="A62" location="'f2 - montáž'!C2" display="/"/>
    <hyperlink ref="A63" location="'x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Stavební úpravy sociálních prostor v objektu Petřínská 43, Plzeň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108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14. 7. 2022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28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38"/>
      <c r="J30" s="153">
        <f>ROUND(J88,2)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4" t="s">
        <v>38</v>
      </c>
      <c r="J32" s="154" t="s">
        <v>40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41</v>
      </c>
      <c r="E33" s="142" t="s">
        <v>42</v>
      </c>
      <c r="F33" s="156">
        <f>ROUND((SUM(BE88:BE209)),2)</f>
        <v>0</v>
      </c>
      <c r="G33" s="38"/>
      <c r="H33" s="38"/>
      <c r="I33" s="157">
        <v>0.21</v>
      </c>
      <c r="J33" s="156">
        <f>ROUND(((SUM(BE88:BE209))*I33),2)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56">
        <f>ROUND((SUM(BF88:BF209)),2)</f>
        <v>0</v>
      </c>
      <c r="G34" s="38"/>
      <c r="H34" s="38"/>
      <c r="I34" s="157">
        <v>0.15</v>
      </c>
      <c r="J34" s="156">
        <f>ROUND(((SUM(BF88:BF209))*I34),2)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56">
        <f>ROUND((SUM(BG88:BG209)),2)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56">
        <f>ROUND((SUM(BH88:BH209)),2)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ROUND((SUM(BI88:BI209)),2)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Stavební úpravy sociálních prostor v objektu Petřínská 43, Plzeň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a - Bourací práce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Petřínská 43</v>
      </c>
      <c r="G52" s="40"/>
      <c r="H52" s="40"/>
      <c r="I52" s="32" t="s">
        <v>23</v>
      </c>
      <c r="J52" s="72" t="str">
        <f>IF(J12="","",J12)</f>
        <v>14. 7. 2022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HBH Atelier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111</v>
      </c>
      <c r="D57" s="171"/>
      <c r="E57" s="171"/>
      <c r="F57" s="171"/>
      <c r="G57" s="171"/>
      <c r="H57" s="171"/>
      <c r="I57" s="171"/>
      <c r="J57" s="172" t="s">
        <v>112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69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 hidden="1">
      <c r="A60" s="9"/>
      <c r="B60" s="174"/>
      <c r="C60" s="175"/>
      <c r="D60" s="176" t="s">
        <v>114</v>
      </c>
      <c r="E60" s="177"/>
      <c r="F60" s="177"/>
      <c r="G60" s="177"/>
      <c r="H60" s="177"/>
      <c r="I60" s="177"/>
      <c r="J60" s="178">
        <f>J89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0"/>
      <c r="C61" s="125"/>
      <c r="D61" s="181" t="s">
        <v>115</v>
      </c>
      <c r="E61" s="182"/>
      <c r="F61" s="182"/>
      <c r="G61" s="182"/>
      <c r="H61" s="182"/>
      <c r="I61" s="182"/>
      <c r="J61" s="183">
        <f>J90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0"/>
      <c r="C62" s="125"/>
      <c r="D62" s="181" t="s">
        <v>116</v>
      </c>
      <c r="E62" s="182"/>
      <c r="F62" s="182"/>
      <c r="G62" s="182"/>
      <c r="H62" s="182"/>
      <c r="I62" s="182"/>
      <c r="J62" s="183">
        <f>J142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 hidden="1">
      <c r="A63" s="9"/>
      <c r="B63" s="174"/>
      <c r="C63" s="175"/>
      <c r="D63" s="176" t="s">
        <v>117</v>
      </c>
      <c r="E63" s="177"/>
      <c r="F63" s="177"/>
      <c r="G63" s="177"/>
      <c r="H63" s="177"/>
      <c r="I63" s="177"/>
      <c r="J63" s="178">
        <f>J157</f>
        <v>0</v>
      </c>
      <c r="K63" s="175"/>
      <c r="L63" s="17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 hidden="1">
      <c r="A64" s="10"/>
      <c r="B64" s="180"/>
      <c r="C64" s="125"/>
      <c r="D64" s="181" t="s">
        <v>118</v>
      </c>
      <c r="E64" s="182"/>
      <c r="F64" s="182"/>
      <c r="G64" s="182"/>
      <c r="H64" s="182"/>
      <c r="I64" s="182"/>
      <c r="J64" s="183">
        <f>J158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0"/>
      <c r="C65" s="125"/>
      <c r="D65" s="181" t="s">
        <v>119</v>
      </c>
      <c r="E65" s="182"/>
      <c r="F65" s="182"/>
      <c r="G65" s="182"/>
      <c r="H65" s="182"/>
      <c r="I65" s="182"/>
      <c r="J65" s="183">
        <f>J163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80"/>
      <c r="C66" s="125"/>
      <c r="D66" s="181" t="s">
        <v>120</v>
      </c>
      <c r="E66" s="182"/>
      <c r="F66" s="182"/>
      <c r="G66" s="182"/>
      <c r="H66" s="182"/>
      <c r="I66" s="182"/>
      <c r="J66" s="183">
        <f>J173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80"/>
      <c r="C67" s="125"/>
      <c r="D67" s="181" t="s">
        <v>121</v>
      </c>
      <c r="E67" s="182"/>
      <c r="F67" s="182"/>
      <c r="G67" s="182"/>
      <c r="H67" s="182"/>
      <c r="I67" s="182"/>
      <c r="J67" s="183">
        <f>J186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 hidden="1">
      <c r="A68" s="9"/>
      <c r="B68" s="174"/>
      <c r="C68" s="175"/>
      <c r="D68" s="176" t="s">
        <v>122</v>
      </c>
      <c r="E68" s="177"/>
      <c r="F68" s="177"/>
      <c r="G68" s="177"/>
      <c r="H68" s="177"/>
      <c r="I68" s="177"/>
      <c r="J68" s="178">
        <f>J197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 hidden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 hidden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ht="12" hidden="1"/>
    <row r="72" ht="12" hidden="1"/>
    <row r="73" ht="12" hidden="1"/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123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Stavební úpravy sociálních prostor v objektu Petřínská 43, Plzeň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108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a - Bourací práce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Petřínská 43</v>
      </c>
      <c r="G82" s="40"/>
      <c r="H82" s="40"/>
      <c r="I82" s="32" t="s">
        <v>23</v>
      </c>
      <c r="J82" s="72" t="str">
        <f>IF(J12="","",J12)</f>
        <v>14. 7. 2022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 xml:space="preserve"> </v>
      </c>
      <c r="G84" s="40"/>
      <c r="H84" s="40"/>
      <c r="I84" s="32" t="s">
        <v>31</v>
      </c>
      <c r="J84" s="36" t="str">
        <f>E21</f>
        <v>HBH Atelier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124</v>
      </c>
      <c r="D87" s="188" t="s">
        <v>56</v>
      </c>
      <c r="E87" s="188" t="s">
        <v>52</v>
      </c>
      <c r="F87" s="188" t="s">
        <v>53</v>
      </c>
      <c r="G87" s="188" t="s">
        <v>125</v>
      </c>
      <c r="H87" s="188" t="s">
        <v>126</v>
      </c>
      <c r="I87" s="188" t="s">
        <v>127</v>
      </c>
      <c r="J87" s="188" t="s">
        <v>112</v>
      </c>
      <c r="K87" s="189" t="s">
        <v>128</v>
      </c>
      <c r="L87" s="190"/>
      <c r="M87" s="92" t="s">
        <v>19</v>
      </c>
      <c r="N87" s="93" t="s">
        <v>41</v>
      </c>
      <c r="O87" s="93" t="s">
        <v>129</v>
      </c>
      <c r="P87" s="93" t="s">
        <v>130</v>
      </c>
      <c r="Q87" s="93" t="s">
        <v>131</v>
      </c>
      <c r="R87" s="93" t="s">
        <v>132</v>
      </c>
      <c r="S87" s="93" t="s">
        <v>133</v>
      </c>
      <c r="T87" s="94" t="s">
        <v>134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135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P89+P157+P197</f>
        <v>0</v>
      </c>
      <c r="Q88" s="96"/>
      <c r="R88" s="193">
        <f>R89+R157+R197</f>
        <v>0.170055</v>
      </c>
      <c r="S88" s="96"/>
      <c r="T88" s="194">
        <f>T89+T157+T197</f>
        <v>70.74040255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70</v>
      </c>
      <c r="AU88" s="17" t="s">
        <v>113</v>
      </c>
      <c r="BK88" s="195">
        <f>BK89+BK157+BK197</f>
        <v>0</v>
      </c>
    </row>
    <row r="89" spans="1:63" s="12" customFormat="1" ht="25.9" customHeight="1">
      <c r="A89" s="12"/>
      <c r="B89" s="196"/>
      <c r="C89" s="197"/>
      <c r="D89" s="198" t="s">
        <v>70</v>
      </c>
      <c r="E89" s="199" t="s">
        <v>136</v>
      </c>
      <c r="F89" s="199" t="s">
        <v>137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P90+P142</f>
        <v>0</v>
      </c>
      <c r="Q89" s="204"/>
      <c r="R89" s="205">
        <f>R90+R142</f>
        <v>0.0195</v>
      </c>
      <c r="S89" s="204"/>
      <c r="T89" s="206">
        <f>T90+T142</f>
        <v>40.983275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79</v>
      </c>
      <c r="AT89" s="208" t="s">
        <v>70</v>
      </c>
      <c r="AU89" s="208" t="s">
        <v>71</v>
      </c>
      <c r="AY89" s="207" t="s">
        <v>138</v>
      </c>
      <c r="BK89" s="209">
        <f>BK90+BK142</f>
        <v>0</v>
      </c>
    </row>
    <row r="90" spans="1:63" s="12" customFormat="1" ht="22.8" customHeight="1">
      <c r="A90" s="12"/>
      <c r="B90" s="196"/>
      <c r="C90" s="197"/>
      <c r="D90" s="198" t="s">
        <v>70</v>
      </c>
      <c r="E90" s="210" t="s">
        <v>139</v>
      </c>
      <c r="F90" s="210" t="s">
        <v>140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SUM(P91:P141)</f>
        <v>0</v>
      </c>
      <c r="Q90" s="204"/>
      <c r="R90" s="205">
        <f>SUM(R91:R141)</f>
        <v>0.0195</v>
      </c>
      <c r="S90" s="204"/>
      <c r="T90" s="206">
        <f>SUM(T91:T141)</f>
        <v>40.983275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79</v>
      </c>
      <c r="AT90" s="208" t="s">
        <v>70</v>
      </c>
      <c r="AU90" s="208" t="s">
        <v>79</v>
      </c>
      <c r="AY90" s="207" t="s">
        <v>138</v>
      </c>
      <c r="BK90" s="209">
        <f>SUM(BK91:BK141)</f>
        <v>0</v>
      </c>
    </row>
    <row r="91" spans="1:65" s="2" customFormat="1" ht="37.8" customHeight="1">
      <c r="A91" s="38"/>
      <c r="B91" s="39"/>
      <c r="C91" s="212" t="s">
        <v>141</v>
      </c>
      <c r="D91" s="212" t="s">
        <v>142</v>
      </c>
      <c r="E91" s="213" t="s">
        <v>143</v>
      </c>
      <c r="F91" s="214" t="s">
        <v>144</v>
      </c>
      <c r="G91" s="215" t="s">
        <v>145</v>
      </c>
      <c r="H91" s="216">
        <v>150</v>
      </c>
      <c r="I91" s="217"/>
      <c r="J91" s="218">
        <f>ROUND(I91*H91,2)</f>
        <v>0</v>
      </c>
      <c r="K91" s="214" t="s">
        <v>146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0.00013</v>
      </c>
      <c r="R91" s="221">
        <f>Q91*H91</f>
        <v>0.0195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147</v>
      </c>
      <c r="AT91" s="223" t="s">
        <v>142</v>
      </c>
      <c r="AU91" s="223" t="s">
        <v>81</v>
      </c>
      <c r="AY91" s="17" t="s">
        <v>138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79</v>
      </c>
      <c r="BK91" s="224">
        <f>ROUND(I91*H91,2)</f>
        <v>0</v>
      </c>
      <c r="BL91" s="17" t="s">
        <v>147</v>
      </c>
      <c r="BM91" s="223" t="s">
        <v>148</v>
      </c>
    </row>
    <row r="92" spans="1:47" s="2" customFormat="1" ht="12">
      <c r="A92" s="38"/>
      <c r="B92" s="39"/>
      <c r="C92" s="40"/>
      <c r="D92" s="225" t="s">
        <v>149</v>
      </c>
      <c r="E92" s="40"/>
      <c r="F92" s="226" t="s">
        <v>150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149</v>
      </c>
      <c r="AU92" s="17" t="s">
        <v>81</v>
      </c>
    </row>
    <row r="93" spans="1:65" s="2" customFormat="1" ht="44.25" customHeight="1">
      <c r="A93" s="38"/>
      <c r="B93" s="39"/>
      <c r="C93" s="212" t="s">
        <v>151</v>
      </c>
      <c r="D93" s="212" t="s">
        <v>142</v>
      </c>
      <c r="E93" s="213" t="s">
        <v>152</v>
      </c>
      <c r="F93" s="214" t="s">
        <v>153</v>
      </c>
      <c r="G93" s="215" t="s">
        <v>145</v>
      </c>
      <c r="H93" s="216">
        <v>166.807</v>
      </c>
      <c r="I93" s="217"/>
      <c r="J93" s="218">
        <f>ROUND(I93*H93,2)</f>
        <v>0</v>
      </c>
      <c r="K93" s="214" t="s">
        <v>146</v>
      </c>
      <c r="L93" s="44"/>
      <c r="M93" s="219" t="s">
        <v>19</v>
      </c>
      <c r="N93" s="220" t="s">
        <v>42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0.131</v>
      </c>
      <c r="T93" s="222">
        <f>S93*H93</f>
        <v>21.851717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147</v>
      </c>
      <c r="AT93" s="223" t="s">
        <v>142</v>
      </c>
      <c r="AU93" s="223" t="s">
        <v>81</v>
      </c>
      <c r="AY93" s="17" t="s">
        <v>138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79</v>
      </c>
      <c r="BK93" s="224">
        <f>ROUND(I93*H93,2)</f>
        <v>0</v>
      </c>
      <c r="BL93" s="17" t="s">
        <v>147</v>
      </c>
      <c r="BM93" s="223" t="s">
        <v>154</v>
      </c>
    </row>
    <row r="94" spans="1:47" s="2" customFormat="1" ht="12">
      <c r="A94" s="38"/>
      <c r="B94" s="39"/>
      <c r="C94" s="40"/>
      <c r="D94" s="225" t="s">
        <v>149</v>
      </c>
      <c r="E94" s="40"/>
      <c r="F94" s="226" t="s">
        <v>155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149</v>
      </c>
      <c r="AU94" s="17" t="s">
        <v>81</v>
      </c>
    </row>
    <row r="95" spans="1:51" s="13" customFormat="1" ht="12">
      <c r="A95" s="13"/>
      <c r="B95" s="230"/>
      <c r="C95" s="231"/>
      <c r="D95" s="232" t="s">
        <v>156</v>
      </c>
      <c r="E95" s="233" t="s">
        <v>19</v>
      </c>
      <c r="F95" s="234" t="s">
        <v>157</v>
      </c>
      <c r="G95" s="231"/>
      <c r="H95" s="233" t="s">
        <v>19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156</v>
      </c>
      <c r="AU95" s="240" t="s">
        <v>81</v>
      </c>
      <c r="AV95" s="13" t="s">
        <v>79</v>
      </c>
      <c r="AW95" s="13" t="s">
        <v>33</v>
      </c>
      <c r="AX95" s="13" t="s">
        <v>71</v>
      </c>
      <c r="AY95" s="240" t="s">
        <v>138</v>
      </c>
    </row>
    <row r="96" spans="1:51" s="14" customFormat="1" ht="12">
      <c r="A96" s="14"/>
      <c r="B96" s="241"/>
      <c r="C96" s="242"/>
      <c r="D96" s="232" t="s">
        <v>156</v>
      </c>
      <c r="E96" s="243" t="s">
        <v>19</v>
      </c>
      <c r="F96" s="244" t="s">
        <v>158</v>
      </c>
      <c r="G96" s="242"/>
      <c r="H96" s="245">
        <v>44.888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156</v>
      </c>
      <c r="AU96" s="251" t="s">
        <v>81</v>
      </c>
      <c r="AV96" s="14" t="s">
        <v>81</v>
      </c>
      <c r="AW96" s="14" t="s">
        <v>33</v>
      </c>
      <c r="AX96" s="14" t="s">
        <v>71</v>
      </c>
      <c r="AY96" s="251" t="s">
        <v>138</v>
      </c>
    </row>
    <row r="97" spans="1:51" s="14" customFormat="1" ht="12">
      <c r="A97" s="14"/>
      <c r="B97" s="241"/>
      <c r="C97" s="242"/>
      <c r="D97" s="232" t="s">
        <v>156</v>
      </c>
      <c r="E97" s="243" t="s">
        <v>19</v>
      </c>
      <c r="F97" s="244" t="s">
        <v>159</v>
      </c>
      <c r="G97" s="242"/>
      <c r="H97" s="245">
        <v>2.4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156</v>
      </c>
      <c r="AU97" s="251" t="s">
        <v>81</v>
      </c>
      <c r="AV97" s="14" t="s">
        <v>81</v>
      </c>
      <c r="AW97" s="14" t="s">
        <v>33</v>
      </c>
      <c r="AX97" s="14" t="s">
        <v>71</v>
      </c>
      <c r="AY97" s="251" t="s">
        <v>138</v>
      </c>
    </row>
    <row r="98" spans="1:51" s="13" customFormat="1" ht="12">
      <c r="A98" s="13"/>
      <c r="B98" s="230"/>
      <c r="C98" s="231"/>
      <c r="D98" s="232" t="s">
        <v>156</v>
      </c>
      <c r="E98" s="233" t="s">
        <v>19</v>
      </c>
      <c r="F98" s="234" t="s">
        <v>160</v>
      </c>
      <c r="G98" s="231"/>
      <c r="H98" s="233" t="s">
        <v>19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156</v>
      </c>
      <c r="AU98" s="240" t="s">
        <v>81</v>
      </c>
      <c r="AV98" s="13" t="s">
        <v>79</v>
      </c>
      <c r="AW98" s="13" t="s">
        <v>33</v>
      </c>
      <c r="AX98" s="13" t="s">
        <v>71</v>
      </c>
      <c r="AY98" s="240" t="s">
        <v>138</v>
      </c>
    </row>
    <row r="99" spans="1:51" s="14" customFormat="1" ht="12">
      <c r="A99" s="14"/>
      <c r="B99" s="241"/>
      <c r="C99" s="242"/>
      <c r="D99" s="232" t="s">
        <v>156</v>
      </c>
      <c r="E99" s="243" t="s">
        <v>19</v>
      </c>
      <c r="F99" s="244" t="s">
        <v>161</v>
      </c>
      <c r="G99" s="242"/>
      <c r="H99" s="245">
        <v>40.005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1" t="s">
        <v>156</v>
      </c>
      <c r="AU99" s="251" t="s">
        <v>81</v>
      </c>
      <c r="AV99" s="14" t="s">
        <v>81</v>
      </c>
      <c r="AW99" s="14" t="s">
        <v>33</v>
      </c>
      <c r="AX99" s="14" t="s">
        <v>71</v>
      </c>
      <c r="AY99" s="251" t="s">
        <v>138</v>
      </c>
    </row>
    <row r="100" spans="1:51" s="14" customFormat="1" ht="12">
      <c r="A100" s="14"/>
      <c r="B100" s="241"/>
      <c r="C100" s="242"/>
      <c r="D100" s="232" t="s">
        <v>156</v>
      </c>
      <c r="E100" s="243" t="s">
        <v>19</v>
      </c>
      <c r="F100" s="244" t="s">
        <v>162</v>
      </c>
      <c r="G100" s="242"/>
      <c r="H100" s="245">
        <v>15.96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156</v>
      </c>
      <c r="AU100" s="251" t="s">
        <v>81</v>
      </c>
      <c r="AV100" s="14" t="s">
        <v>81</v>
      </c>
      <c r="AW100" s="14" t="s">
        <v>33</v>
      </c>
      <c r="AX100" s="14" t="s">
        <v>71</v>
      </c>
      <c r="AY100" s="251" t="s">
        <v>138</v>
      </c>
    </row>
    <row r="101" spans="1:51" s="13" customFormat="1" ht="12">
      <c r="A101" s="13"/>
      <c r="B101" s="230"/>
      <c r="C101" s="231"/>
      <c r="D101" s="232" t="s">
        <v>156</v>
      </c>
      <c r="E101" s="233" t="s">
        <v>19</v>
      </c>
      <c r="F101" s="234" t="s">
        <v>163</v>
      </c>
      <c r="G101" s="231"/>
      <c r="H101" s="233" t="s">
        <v>19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156</v>
      </c>
      <c r="AU101" s="240" t="s">
        <v>81</v>
      </c>
      <c r="AV101" s="13" t="s">
        <v>79</v>
      </c>
      <c r="AW101" s="13" t="s">
        <v>33</v>
      </c>
      <c r="AX101" s="13" t="s">
        <v>71</v>
      </c>
      <c r="AY101" s="240" t="s">
        <v>138</v>
      </c>
    </row>
    <row r="102" spans="1:51" s="14" customFormat="1" ht="12">
      <c r="A102" s="14"/>
      <c r="B102" s="241"/>
      <c r="C102" s="242"/>
      <c r="D102" s="232" t="s">
        <v>156</v>
      </c>
      <c r="E102" s="243" t="s">
        <v>19</v>
      </c>
      <c r="F102" s="244" t="s">
        <v>164</v>
      </c>
      <c r="G102" s="242"/>
      <c r="H102" s="245">
        <v>46.274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156</v>
      </c>
      <c r="AU102" s="251" t="s">
        <v>81</v>
      </c>
      <c r="AV102" s="14" t="s">
        <v>81</v>
      </c>
      <c r="AW102" s="14" t="s">
        <v>33</v>
      </c>
      <c r="AX102" s="14" t="s">
        <v>71</v>
      </c>
      <c r="AY102" s="251" t="s">
        <v>138</v>
      </c>
    </row>
    <row r="103" spans="1:51" s="14" customFormat="1" ht="12">
      <c r="A103" s="14"/>
      <c r="B103" s="241"/>
      <c r="C103" s="242"/>
      <c r="D103" s="232" t="s">
        <v>156</v>
      </c>
      <c r="E103" s="243" t="s">
        <v>19</v>
      </c>
      <c r="F103" s="244" t="s">
        <v>165</v>
      </c>
      <c r="G103" s="242"/>
      <c r="H103" s="245">
        <v>17.28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156</v>
      </c>
      <c r="AU103" s="251" t="s">
        <v>81</v>
      </c>
      <c r="AV103" s="14" t="s">
        <v>81</v>
      </c>
      <c r="AW103" s="14" t="s">
        <v>33</v>
      </c>
      <c r="AX103" s="14" t="s">
        <v>71</v>
      </c>
      <c r="AY103" s="251" t="s">
        <v>138</v>
      </c>
    </row>
    <row r="104" spans="1:51" s="15" customFormat="1" ht="12">
      <c r="A104" s="15"/>
      <c r="B104" s="252"/>
      <c r="C104" s="253"/>
      <c r="D104" s="232" t="s">
        <v>156</v>
      </c>
      <c r="E104" s="254" t="s">
        <v>19</v>
      </c>
      <c r="F104" s="255" t="s">
        <v>166</v>
      </c>
      <c r="G104" s="253"/>
      <c r="H104" s="256">
        <v>166.80700000000002</v>
      </c>
      <c r="I104" s="257"/>
      <c r="J104" s="253"/>
      <c r="K104" s="253"/>
      <c r="L104" s="258"/>
      <c r="M104" s="259"/>
      <c r="N104" s="260"/>
      <c r="O104" s="260"/>
      <c r="P104" s="260"/>
      <c r="Q104" s="260"/>
      <c r="R104" s="260"/>
      <c r="S104" s="260"/>
      <c r="T104" s="261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2" t="s">
        <v>156</v>
      </c>
      <c r="AU104" s="262" t="s">
        <v>81</v>
      </c>
      <c r="AV104" s="15" t="s">
        <v>147</v>
      </c>
      <c r="AW104" s="15" t="s">
        <v>33</v>
      </c>
      <c r="AX104" s="15" t="s">
        <v>79</v>
      </c>
      <c r="AY104" s="262" t="s">
        <v>138</v>
      </c>
    </row>
    <row r="105" spans="1:65" s="2" customFormat="1" ht="24.15" customHeight="1">
      <c r="A105" s="38"/>
      <c r="B105" s="39"/>
      <c r="C105" s="212" t="s">
        <v>167</v>
      </c>
      <c r="D105" s="212" t="s">
        <v>142</v>
      </c>
      <c r="E105" s="213" t="s">
        <v>168</v>
      </c>
      <c r="F105" s="214" t="s">
        <v>169</v>
      </c>
      <c r="G105" s="215" t="s">
        <v>170</v>
      </c>
      <c r="H105" s="216">
        <v>0.276</v>
      </c>
      <c r="I105" s="217"/>
      <c r="J105" s="218">
        <f>ROUND(I105*H105,2)</f>
        <v>0</v>
      </c>
      <c r="K105" s="214" t="s">
        <v>146</v>
      </c>
      <c r="L105" s="44"/>
      <c r="M105" s="219" t="s">
        <v>19</v>
      </c>
      <c r="N105" s="220" t="s">
        <v>42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2.2</v>
      </c>
      <c r="T105" s="222">
        <f>S105*H105</f>
        <v>0.6072000000000001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147</v>
      </c>
      <c r="AT105" s="223" t="s">
        <v>142</v>
      </c>
      <c r="AU105" s="223" t="s">
        <v>81</v>
      </c>
      <c r="AY105" s="17" t="s">
        <v>138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79</v>
      </c>
      <c r="BK105" s="224">
        <f>ROUND(I105*H105,2)</f>
        <v>0</v>
      </c>
      <c r="BL105" s="17" t="s">
        <v>147</v>
      </c>
      <c r="BM105" s="223" t="s">
        <v>171</v>
      </c>
    </row>
    <row r="106" spans="1:47" s="2" customFormat="1" ht="12">
      <c r="A106" s="38"/>
      <c r="B106" s="39"/>
      <c r="C106" s="40"/>
      <c r="D106" s="225" t="s">
        <v>149</v>
      </c>
      <c r="E106" s="40"/>
      <c r="F106" s="226" t="s">
        <v>172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149</v>
      </c>
      <c r="AU106" s="17" t="s">
        <v>81</v>
      </c>
    </row>
    <row r="107" spans="1:51" s="13" customFormat="1" ht="12">
      <c r="A107" s="13"/>
      <c r="B107" s="230"/>
      <c r="C107" s="231"/>
      <c r="D107" s="232" t="s">
        <v>156</v>
      </c>
      <c r="E107" s="233" t="s">
        <v>19</v>
      </c>
      <c r="F107" s="234" t="s">
        <v>173</v>
      </c>
      <c r="G107" s="231"/>
      <c r="H107" s="233" t="s">
        <v>19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156</v>
      </c>
      <c r="AU107" s="240" t="s">
        <v>81</v>
      </c>
      <c r="AV107" s="13" t="s">
        <v>79</v>
      </c>
      <c r="AW107" s="13" t="s">
        <v>33</v>
      </c>
      <c r="AX107" s="13" t="s">
        <v>71</v>
      </c>
      <c r="AY107" s="240" t="s">
        <v>138</v>
      </c>
    </row>
    <row r="108" spans="1:51" s="14" customFormat="1" ht="12">
      <c r="A108" s="14"/>
      <c r="B108" s="241"/>
      <c r="C108" s="242"/>
      <c r="D108" s="232" t="s">
        <v>156</v>
      </c>
      <c r="E108" s="243" t="s">
        <v>19</v>
      </c>
      <c r="F108" s="244" t="s">
        <v>174</v>
      </c>
      <c r="G108" s="242"/>
      <c r="H108" s="245">
        <v>0.276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156</v>
      </c>
      <c r="AU108" s="251" t="s">
        <v>81</v>
      </c>
      <c r="AV108" s="14" t="s">
        <v>81</v>
      </c>
      <c r="AW108" s="14" t="s">
        <v>33</v>
      </c>
      <c r="AX108" s="14" t="s">
        <v>79</v>
      </c>
      <c r="AY108" s="251" t="s">
        <v>138</v>
      </c>
    </row>
    <row r="109" spans="1:65" s="2" customFormat="1" ht="37.8" customHeight="1">
      <c r="A109" s="38"/>
      <c r="B109" s="39"/>
      <c r="C109" s="212" t="s">
        <v>175</v>
      </c>
      <c r="D109" s="212" t="s">
        <v>142</v>
      </c>
      <c r="E109" s="213" t="s">
        <v>176</v>
      </c>
      <c r="F109" s="214" t="s">
        <v>177</v>
      </c>
      <c r="G109" s="215" t="s">
        <v>145</v>
      </c>
      <c r="H109" s="216">
        <v>0.9</v>
      </c>
      <c r="I109" s="217"/>
      <c r="J109" s="218">
        <f>ROUND(I109*H109,2)</f>
        <v>0</v>
      </c>
      <c r="K109" s="214" t="s">
        <v>146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0.075</v>
      </c>
      <c r="T109" s="222">
        <f>S109*H109</f>
        <v>0.0675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147</v>
      </c>
      <c r="AT109" s="223" t="s">
        <v>142</v>
      </c>
      <c r="AU109" s="223" t="s">
        <v>81</v>
      </c>
      <c r="AY109" s="17" t="s">
        <v>138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79</v>
      </c>
      <c r="BK109" s="224">
        <f>ROUND(I109*H109,2)</f>
        <v>0</v>
      </c>
      <c r="BL109" s="17" t="s">
        <v>147</v>
      </c>
      <c r="BM109" s="223" t="s">
        <v>178</v>
      </c>
    </row>
    <row r="110" spans="1:47" s="2" customFormat="1" ht="12">
      <c r="A110" s="38"/>
      <c r="B110" s="39"/>
      <c r="C110" s="40"/>
      <c r="D110" s="225" t="s">
        <v>149</v>
      </c>
      <c r="E110" s="40"/>
      <c r="F110" s="226" t="s">
        <v>179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149</v>
      </c>
      <c r="AU110" s="17" t="s">
        <v>81</v>
      </c>
    </row>
    <row r="111" spans="1:51" s="13" customFormat="1" ht="12">
      <c r="A111" s="13"/>
      <c r="B111" s="230"/>
      <c r="C111" s="231"/>
      <c r="D111" s="232" t="s">
        <v>156</v>
      </c>
      <c r="E111" s="233" t="s">
        <v>19</v>
      </c>
      <c r="F111" s="234" t="s">
        <v>160</v>
      </c>
      <c r="G111" s="231"/>
      <c r="H111" s="233" t="s">
        <v>19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156</v>
      </c>
      <c r="AU111" s="240" t="s">
        <v>81</v>
      </c>
      <c r="AV111" s="13" t="s">
        <v>79</v>
      </c>
      <c r="AW111" s="13" t="s">
        <v>33</v>
      </c>
      <c r="AX111" s="13" t="s">
        <v>71</v>
      </c>
      <c r="AY111" s="240" t="s">
        <v>138</v>
      </c>
    </row>
    <row r="112" spans="1:51" s="14" customFormat="1" ht="12">
      <c r="A112" s="14"/>
      <c r="B112" s="241"/>
      <c r="C112" s="242"/>
      <c r="D112" s="232" t="s">
        <v>156</v>
      </c>
      <c r="E112" s="243" t="s">
        <v>19</v>
      </c>
      <c r="F112" s="244" t="s">
        <v>180</v>
      </c>
      <c r="G112" s="242"/>
      <c r="H112" s="245">
        <v>0.9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156</v>
      </c>
      <c r="AU112" s="251" t="s">
        <v>81</v>
      </c>
      <c r="AV112" s="14" t="s">
        <v>81</v>
      </c>
      <c r="AW112" s="14" t="s">
        <v>33</v>
      </c>
      <c r="AX112" s="14" t="s">
        <v>79</v>
      </c>
      <c r="AY112" s="251" t="s">
        <v>138</v>
      </c>
    </row>
    <row r="113" spans="1:65" s="2" customFormat="1" ht="37.8" customHeight="1">
      <c r="A113" s="38"/>
      <c r="B113" s="39"/>
      <c r="C113" s="212" t="s">
        <v>181</v>
      </c>
      <c r="D113" s="212" t="s">
        <v>142</v>
      </c>
      <c r="E113" s="213" t="s">
        <v>182</v>
      </c>
      <c r="F113" s="214" t="s">
        <v>183</v>
      </c>
      <c r="G113" s="215" t="s">
        <v>145</v>
      </c>
      <c r="H113" s="216">
        <v>23</v>
      </c>
      <c r="I113" s="217"/>
      <c r="J113" s="218">
        <f>ROUND(I113*H113,2)</f>
        <v>0</v>
      </c>
      <c r="K113" s="214" t="s">
        <v>146</v>
      </c>
      <c r="L113" s="44"/>
      <c r="M113" s="219" t="s">
        <v>19</v>
      </c>
      <c r="N113" s="220" t="s">
        <v>42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0.076</v>
      </c>
      <c r="T113" s="222">
        <f>S113*H113</f>
        <v>1.748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147</v>
      </c>
      <c r="AT113" s="223" t="s">
        <v>142</v>
      </c>
      <c r="AU113" s="223" t="s">
        <v>81</v>
      </c>
      <c r="AY113" s="17" t="s">
        <v>138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79</v>
      </c>
      <c r="BK113" s="224">
        <f>ROUND(I113*H113,2)</f>
        <v>0</v>
      </c>
      <c r="BL113" s="17" t="s">
        <v>147</v>
      </c>
      <c r="BM113" s="223" t="s">
        <v>184</v>
      </c>
    </row>
    <row r="114" spans="1:47" s="2" customFormat="1" ht="12">
      <c r="A114" s="38"/>
      <c r="B114" s="39"/>
      <c r="C114" s="40"/>
      <c r="D114" s="225" t="s">
        <v>149</v>
      </c>
      <c r="E114" s="40"/>
      <c r="F114" s="226" t="s">
        <v>185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149</v>
      </c>
      <c r="AU114" s="17" t="s">
        <v>81</v>
      </c>
    </row>
    <row r="115" spans="1:51" s="13" customFormat="1" ht="12">
      <c r="A115" s="13"/>
      <c r="B115" s="230"/>
      <c r="C115" s="231"/>
      <c r="D115" s="232" t="s">
        <v>156</v>
      </c>
      <c r="E115" s="233" t="s">
        <v>19</v>
      </c>
      <c r="F115" s="234" t="s">
        <v>157</v>
      </c>
      <c r="G115" s="231"/>
      <c r="H115" s="233" t="s">
        <v>19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156</v>
      </c>
      <c r="AU115" s="240" t="s">
        <v>81</v>
      </c>
      <c r="AV115" s="13" t="s">
        <v>79</v>
      </c>
      <c r="AW115" s="13" t="s">
        <v>33</v>
      </c>
      <c r="AX115" s="13" t="s">
        <v>71</v>
      </c>
      <c r="AY115" s="240" t="s">
        <v>138</v>
      </c>
    </row>
    <row r="116" spans="1:51" s="14" customFormat="1" ht="12">
      <c r="A116" s="14"/>
      <c r="B116" s="241"/>
      <c r="C116" s="242"/>
      <c r="D116" s="232" t="s">
        <v>156</v>
      </c>
      <c r="E116" s="243" t="s">
        <v>19</v>
      </c>
      <c r="F116" s="244" t="s">
        <v>186</v>
      </c>
      <c r="G116" s="242"/>
      <c r="H116" s="245">
        <v>7.2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156</v>
      </c>
      <c r="AU116" s="251" t="s">
        <v>81</v>
      </c>
      <c r="AV116" s="14" t="s">
        <v>81</v>
      </c>
      <c r="AW116" s="14" t="s">
        <v>33</v>
      </c>
      <c r="AX116" s="14" t="s">
        <v>71</v>
      </c>
      <c r="AY116" s="251" t="s">
        <v>138</v>
      </c>
    </row>
    <row r="117" spans="1:51" s="13" customFormat="1" ht="12">
      <c r="A117" s="13"/>
      <c r="B117" s="230"/>
      <c r="C117" s="231"/>
      <c r="D117" s="232" t="s">
        <v>156</v>
      </c>
      <c r="E117" s="233" t="s">
        <v>19</v>
      </c>
      <c r="F117" s="234" t="s">
        <v>160</v>
      </c>
      <c r="G117" s="231"/>
      <c r="H117" s="233" t="s">
        <v>19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156</v>
      </c>
      <c r="AU117" s="240" t="s">
        <v>81</v>
      </c>
      <c r="AV117" s="13" t="s">
        <v>79</v>
      </c>
      <c r="AW117" s="13" t="s">
        <v>33</v>
      </c>
      <c r="AX117" s="13" t="s">
        <v>71</v>
      </c>
      <c r="AY117" s="240" t="s">
        <v>138</v>
      </c>
    </row>
    <row r="118" spans="1:51" s="14" customFormat="1" ht="12">
      <c r="A118" s="14"/>
      <c r="B118" s="241"/>
      <c r="C118" s="242"/>
      <c r="D118" s="232" t="s">
        <v>156</v>
      </c>
      <c r="E118" s="243" t="s">
        <v>19</v>
      </c>
      <c r="F118" s="244" t="s">
        <v>186</v>
      </c>
      <c r="G118" s="242"/>
      <c r="H118" s="245">
        <v>7.2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156</v>
      </c>
      <c r="AU118" s="251" t="s">
        <v>81</v>
      </c>
      <c r="AV118" s="14" t="s">
        <v>81</v>
      </c>
      <c r="AW118" s="14" t="s">
        <v>33</v>
      </c>
      <c r="AX118" s="14" t="s">
        <v>71</v>
      </c>
      <c r="AY118" s="251" t="s">
        <v>138</v>
      </c>
    </row>
    <row r="119" spans="1:51" s="13" customFormat="1" ht="12">
      <c r="A119" s="13"/>
      <c r="B119" s="230"/>
      <c r="C119" s="231"/>
      <c r="D119" s="232" t="s">
        <v>156</v>
      </c>
      <c r="E119" s="233" t="s">
        <v>19</v>
      </c>
      <c r="F119" s="234" t="s">
        <v>163</v>
      </c>
      <c r="G119" s="231"/>
      <c r="H119" s="233" t="s">
        <v>19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156</v>
      </c>
      <c r="AU119" s="240" t="s">
        <v>81</v>
      </c>
      <c r="AV119" s="13" t="s">
        <v>79</v>
      </c>
      <c r="AW119" s="13" t="s">
        <v>33</v>
      </c>
      <c r="AX119" s="13" t="s">
        <v>71</v>
      </c>
      <c r="AY119" s="240" t="s">
        <v>138</v>
      </c>
    </row>
    <row r="120" spans="1:51" s="14" customFormat="1" ht="12">
      <c r="A120" s="14"/>
      <c r="B120" s="241"/>
      <c r="C120" s="242"/>
      <c r="D120" s="232" t="s">
        <v>156</v>
      </c>
      <c r="E120" s="243" t="s">
        <v>19</v>
      </c>
      <c r="F120" s="244" t="s">
        <v>186</v>
      </c>
      <c r="G120" s="242"/>
      <c r="H120" s="245">
        <v>7.2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156</v>
      </c>
      <c r="AU120" s="251" t="s">
        <v>81</v>
      </c>
      <c r="AV120" s="14" t="s">
        <v>81</v>
      </c>
      <c r="AW120" s="14" t="s">
        <v>33</v>
      </c>
      <c r="AX120" s="14" t="s">
        <v>71</v>
      </c>
      <c r="AY120" s="251" t="s">
        <v>138</v>
      </c>
    </row>
    <row r="121" spans="1:51" s="14" customFormat="1" ht="12">
      <c r="A121" s="14"/>
      <c r="B121" s="241"/>
      <c r="C121" s="242"/>
      <c r="D121" s="232" t="s">
        <v>156</v>
      </c>
      <c r="E121" s="243" t="s">
        <v>19</v>
      </c>
      <c r="F121" s="244" t="s">
        <v>187</v>
      </c>
      <c r="G121" s="242"/>
      <c r="H121" s="245">
        <v>1.4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156</v>
      </c>
      <c r="AU121" s="251" t="s">
        <v>81</v>
      </c>
      <c r="AV121" s="14" t="s">
        <v>81</v>
      </c>
      <c r="AW121" s="14" t="s">
        <v>33</v>
      </c>
      <c r="AX121" s="14" t="s">
        <v>71</v>
      </c>
      <c r="AY121" s="251" t="s">
        <v>138</v>
      </c>
    </row>
    <row r="122" spans="1:51" s="15" customFormat="1" ht="12">
      <c r="A122" s="15"/>
      <c r="B122" s="252"/>
      <c r="C122" s="253"/>
      <c r="D122" s="232" t="s">
        <v>156</v>
      </c>
      <c r="E122" s="254" t="s">
        <v>19</v>
      </c>
      <c r="F122" s="255" t="s">
        <v>166</v>
      </c>
      <c r="G122" s="253"/>
      <c r="H122" s="256">
        <v>23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2" t="s">
        <v>156</v>
      </c>
      <c r="AU122" s="262" t="s">
        <v>81</v>
      </c>
      <c r="AV122" s="15" t="s">
        <v>147</v>
      </c>
      <c r="AW122" s="15" t="s">
        <v>33</v>
      </c>
      <c r="AX122" s="15" t="s">
        <v>79</v>
      </c>
      <c r="AY122" s="262" t="s">
        <v>138</v>
      </c>
    </row>
    <row r="123" spans="1:65" s="2" customFormat="1" ht="37.8" customHeight="1">
      <c r="A123" s="38"/>
      <c r="B123" s="39"/>
      <c r="C123" s="212" t="s">
        <v>188</v>
      </c>
      <c r="D123" s="212" t="s">
        <v>142</v>
      </c>
      <c r="E123" s="213" t="s">
        <v>189</v>
      </c>
      <c r="F123" s="214" t="s">
        <v>190</v>
      </c>
      <c r="G123" s="215" t="s">
        <v>170</v>
      </c>
      <c r="H123" s="216">
        <v>2</v>
      </c>
      <c r="I123" s="217"/>
      <c r="J123" s="218">
        <f>ROUND(I123*H123,2)</f>
        <v>0</v>
      </c>
      <c r="K123" s="214" t="s">
        <v>146</v>
      </c>
      <c r="L123" s="44"/>
      <c r="M123" s="219" t="s">
        <v>19</v>
      </c>
      <c r="N123" s="220" t="s">
        <v>42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1.7</v>
      </c>
      <c r="T123" s="222">
        <f>S123*H123</f>
        <v>3.4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147</v>
      </c>
      <c r="AT123" s="223" t="s">
        <v>142</v>
      </c>
      <c r="AU123" s="223" t="s">
        <v>81</v>
      </c>
      <c r="AY123" s="17" t="s">
        <v>138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79</v>
      </c>
      <c r="BK123" s="224">
        <f>ROUND(I123*H123,2)</f>
        <v>0</v>
      </c>
      <c r="BL123" s="17" t="s">
        <v>147</v>
      </c>
      <c r="BM123" s="223" t="s">
        <v>191</v>
      </c>
    </row>
    <row r="124" spans="1:47" s="2" customFormat="1" ht="12">
      <c r="A124" s="38"/>
      <c r="B124" s="39"/>
      <c r="C124" s="40"/>
      <c r="D124" s="225" t="s">
        <v>149</v>
      </c>
      <c r="E124" s="40"/>
      <c r="F124" s="226" t="s">
        <v>192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149</v>
      </c>
      <c r="AU124" s="17" t="s">
        <v>81</v>
      </c>
    </row>
    <row r="125" spans="1:51" s="13" customFormat="1" ht="12">
      <c r="A125" s="13"/>
      <c r="B125" s="230"/>
      <c r="C125" s="231"/>
      <c r="D125" s="232" t="s">
        <v>156</v>
      </c>
      <c r="E125" s="233" t="s">
        <v>19</v>
      </c>
      <c r="F125" s="234" t="s">
        <v>157</v>
      </c>
      <c r="G125" s="231"/>
      <c r="H125" s="233" t="s">
        <v>19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156</v>
      </c>
      <c r="AU125" s="240" t="s">
        <v>81</v>
      </c>
      <c r="AV125" s="13" t="s">
        <v>79</v>
      </c>
      <c r="AW125" s="13" t="s">
        <v>33</v>
      </c>
      <c r="AX125" s="13" t="s">
        <v>71</v>
      </c>
      <c r="AY125" s="240" t="s">
        <v>138</v>
      </c>
    </row>
    <row r="126" spans="1:51" s="14" customFormat="1" ht="12">
      <c r="A126" s="14"/>
      <c r="B126" s="241"/>
      <c r="C126" s="242"/>
      <c r="D126" s="232" t="s">
        <v>156</v>
      </c>
      <c r="E126" s="243" t="s">
        <v>19</v>
      </c>
      <c r="F126" s="244" t="s">
        <v>79</v>
      </c>
      <c r="G126" s="242"/>
      <c r="H126" s="245">
        <v>1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156</v>
      </c>
      <c r="AU126" s="251" t="s">
        <v>81</v>
      </c>
      <c r="AV126" s="14" t="s">
        <v>81</v>
      </c>
      <c r="AW126" s="14" t="s">
        <v>33</v>
      </c>
      <c r="AX126" s="14" t="s">
        <v>71</v>
      </c>
      <c r="AY126" s="251" t="s">
        <v>138</v>
      </c>
    </row>
    <row r="127" spans="1:51" s="13" customFormat="1" ht="12">
      <c r="A127" s="13"/>
      <c r="B127" s="230"/>
      <c r="C127" s="231"/>
      <c r="D127" s="232" t="s">
        <v>156</v>
      </c>
      <c r="E127" s="233" t="s">
        <v>19</v>
      </c>
      <c r="F127" s="234" t="s">
        <v>160</v>
      </c>
      <c r="G127" s="231"/>
      <c r="H127" s="233" t="s">
        <v>19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156</v>
      </c>
      <c r="AU127" s="240" t="s">
        <v>81</v>
      </c>
      <c r="AV127" s="13" t="s">
        <v>79</v>
      </c>
      <c r="AW127" s="13" t="s">
        <v>33</v>
      </c>
      <c r="AX127" s="13" t="s">
        <v>71</v>
      </c>
      <c r="AY127" s="240" t="s">
        <v>138</v>
      </c>
    </row>
    <row r="128" spans="1:51" s="14" customFormat="1" ht="12">
      <c r="A128" s="14"/>
      <c r="B128" s="241"/>
      <c r="C128" s="242"/>
      <c r="D128" s="232" t="s">
        <v>156</v>
      </c>
      <c r="E128" s="243" t="s">
        <v>19</v>
      </c>
      <c r="F128" s="244" t="s">
        <v>79</v>
      </c>
      <c r="G128" s="242"/>
      <c r="H128" s="245">
        <v>1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156</v>
      </c>
      <c r="AU128" s="251" t="s">
        <v>81</v>
      </c>
      <c r="AV128" s="14" t="s">
        <v>81</v>
      </c>
      <c r="AW128" s="14" t="s">
        <v>33</v>
      </c>
      <c r="AX128" s="14" t="s">
        <v>71</v>
      </c>
      <c r="AY128" s="251" t="s">
        <v>138</v>
      </c>
    </row>
    <row r="129" spans="1:51" s="15" customFormat="1" ht="12">
      <c r="A129" s="15"/>
      <c r="B129" s="252"/>
      <c r="C129" s="253"/>
      <c r="D129" s="232" t="s">
        <v>156</v>
      </c>
      <c r="E129" s="254" t="s">
        <v>19</v>
      </c>
      <c r="F129" s="255" t="s">
        <v>166</v>
      </c>
      <c r="G129" s="253"/>
      <c r="H129" s="256">
        <v>2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2" t="s">
        <v>156</v>
      </c>
      <c r="AU129" s="262" t="s">
        <v>81</v>
      </c>
      <c r="AV129" s="15" t="s">
        <v>147</v>
      </c>
      <c r="AW129" s="15" t="s">
        <v>33</v>
      </c>
      <c r="AX129" s="15" t="s">
        <v>79</v>
      </c>
      <c r="AY129" s="262" t="s">
        <v>138</v>
      </c>
    </row>
    <row r="130" spans="1:65" s="2" customFormat="1" ht="37.8" customHeight="1">
      <c r="A130" s="38"/>
      <c r="B130" s="39"/>
      <c r="C130" s="212" t="s">
        <v>7</v>
      </c>
      <c r="D130" s="212" t="s">
        <v>142</v>
      </c>
      <c r="E130" s="213" t="s">
        <v>193</v>
      </c>
      <c r="F130" s="214" t="s">
        <v>194</v>
      </c>
      <c r="G130" s="215" t="s">
        <v>145</v>
      </c>
      <c r="H130" s="216">
        <v>289.323</v>
      </c>
      <c r="I130" s="217"/>
      <c r="J130" s="218">
        <f>ROUND(I130*H130,2)</f>
        <v>0</v>
      </c>
      <c r="K130" s="214" t="s">
        <v>146</v>
      </c>
      <c r="L130" s="44"/>
      <c r="M130" s="219" t="s">
        <v>19</v>
      </c>
      <c r="N130" s="220" t="s">
        <v>42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0.046</v>
      </c>
      <c r="T130" s="222">
        <f>S130*H130</f>
        <v>13.308857999999999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147</v>
      </c>
      <c r="AT130" s="223" t="s">
        <v>142</v>
      </c>
      <c r="AU130" s="223" t="s">
        <v>81</v>
      </c>
      <c r="AY130" s="17" t="s">
        <v>138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79</v>
      </c>
      <c r="BK130" s="224">
        <f>ROUND(I130*H130,2)</f>
        <v>0</v>
      </c>
      <c r="BL130" s="17" t="s">
        <v>147</v>
      </c>
      <c r="BM130" s="223" t="s">
        <v>195</v>
      </c>
    </row>
    <row r="131" spans="1:47" s="2" customFormat="1" ht="12">
      <c r="A131" s="38"/>
      <c r="B131" s="39"/>
      <c r="C131" s="40"/>
      <c r="D131" s="225" t="s">
        <v>149</v>
      </c>
      <c r="E131" s="40"/>
      <c r="F131" s="226" t="s">
        <v>196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149</v>
      </c>
      <c r="AU131" s="17" t="s">
        <v>81</v>
      </c>
    </row>
    <row r="132" spans="1:51" s="13" customFormat="1" ht="12">
      <c r="A132" s="13"/>
      <c r="B132" s="230"/>
      <c r="C132" s="231"/>
      <c r="D132" s="232" t="s">
        <v>156</v>
      </c>
      <c r="E132" s="233" t="s">
        <v>19</v>
      </c>
      <c r="F132" s="234" t="s">
        <v>157</v>
      </c>
      <c r="G132" s="231"/>
      <c r="H132" s="233" t="s">
        <v>19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156</v>
      </c>
      <c r="AU132" s="240" t="s">
        <v>81</v>
      </c>
      <c r="AV132" s="13" t="s">
        <v>79</v>
      </c>
      <c r="AW132" s="13" t="s">
        <v>33</v>
      </c>
      <c r="AX132" s="13" t="s">
        <v>71</v>
      </c>
      <c r="AY132" s="240" t="s">
        <v>138</v>
      </c>
    </row>
    <row r="133" spans="1:51" s="14" customFormat="1" ht="12">
      <c r="A133" s="14"/>
      <c r="B133" s="241"/>
      <c r="C133" s="242"/>
      <c r="D133" s="232" t="s">
        <v>156</v>
      </c>
      <c r="E133" s="243" t="s">
        <v>19</v>
      </c>
      <c r="F133" s="244" t="s">
        <v>197</v>
      </c>
      <c r="G133" s="242"/>
      <c r="H133" s="245">
        <v>46.98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156</v>
      </c>
      <c r="AU133" s="251" t="s">
        <v>81</v>
      </c>
      <c r="AV133" s="14" t="s">
        <v>81</v>
      </c>
      <c r="AW133" s="14" t="s">
        <v>33</v>
      </c>
      <c r="AX133" s="14" t="s">
        <v>71</v>
      </c>
      <c r="AY133" s="251" t="s">
        <v>138</v>
      </c>
    </row>
    <row r="134" spans="1:51" s="14" customFormat="1" ht="12">
      <c r="A134" s="14"/>
      <c r="B134" s="241"/>
      <c r="C134" s="242"/>
      <c r="D134" s="232" t="s">
        <v>156</v>
      </c>
      <c r="E134" s="243" t="s">
        <v>19</v>
      </c>
      <c r="F134" s="244" t="s">
        <v>198</v>
      </c>
      <c r="G134" s="242"/>
      <c r="H134" s="245">
        <v>20.898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156</v>
      </c>
      <c r="AU134" s="251" t="s">
        <v>81</v>
      </c>
      <c r="AV134" s="14" t="s">
        <v>81</v>
      </c>
      <c r="AW134" s="14" t="s">
        <v>33</v>
      </c>
      <c r="AX134" s="14" t="s">
        <v>71</v>
      </c>
      <c r="AY134" s="251" t="s">
        <v>138</v>
      </c>
    </row>
    <row r="135" spans="1:51" s="13" customFormat="1" ht="12">
      <c r="A135" s="13"/>
      <c r="B135" s="230"/>
      <c r="C135" s="231"/>
      <c r="D135" s="232" t="s">
        <v>156</v>
      </c>
      <c r="E135" s="233" t="s">
        <v>19</v>
      </c>
      <c r="F135" s="234" t="s">
        <v>160</v>
      </c>
      <c r="G135" s="231"/>
      <c r="H135" s="233" t="s">
        <v>19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156</v>
      </c>
      <c r="AU135" s="240" t="s">
        <v>81</v>
      </c>
      <c r="AV135" s="13" t="s">
        <v>79</v>
      </c>
      <c r="AW135" s="13" t="s">
        <v>33</v>
      </c>
      <c r="AX135" s="13" t="s">
        <v>71</v>
      </c>
      <c r="AY135" s="240" t="s">
        <v>138</v>
      </c>
    </row>
    <row r="136" spans="1:51" s="14" customFormat="1" ht="12">
      <c r="A136" s="14"/>
      <c r="B136" s="241"/>
      <c r="C136" s="242"/>
      <c r="D136" s="232" t="s">
        <v>156</v>
      </c>
      <c r="E136" s="243" t="s">
        <v>19</v>
      </c>
      <c r="F136" s="244" t="s">
        <v>199</v>
      </c>
      <c r="G136" s="242"/>
      <c r="H136" s="245">
        <v>69.66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156</v>
      </c>
      <c r="AU136" s="251" t="s">
        <v>81</v>
      </c>
      <c r="AV136" s="14" t="s">
        <v>81</v>
      </c>
      <c r="AW136" s="14" t="s">
        <v>33</v>
      </c>
      <c r="AX136" s="14" t="s">
        <v>71</v>
      </c>
      <c r="AY136" s="251" t="s">
        <v>138</v>
      </c>
    </row>
    <row r="137" spans="1:51" s="14" customFormat="1" ht="12">
      <c r="A137" s="14"/>
      <c r="B137" s="241"/>
      <c r="C137" s="242"/>
      <c r="D137" s="232" t="s">
        <v>156</v>
      </c>
      <c r="E137" s="243" t="s">
        <v>19</v>
      </c>
      <c r="F137" s="244" t="s">
        <v>200</v>
      </c>
      <c r="G137" s="242"/>
      <c r="H137" s="245">
        <v>27.09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156</v>
      </c>
      <c r="AU137" s="251" t="s">
        <v>81</v>
      </c>
      <c r="AV137" s="14" t="s">
        <v>81</v>
      </c>
      <c r="AW137" s="14" t="s">
        <v>33</v>
      </c>
      <c r="AX137" s="14" t="s">
        <v>71</v>
      </c>
      <c r="AY137" s="251" t="s">
        <v>138</v>
      </c>
    </row>
    <row r="138" spans="1:51" s="13" customFormat="1" ht="12">
      <c r="A138" s="13"/>
      <c r="B138" s="230"/>
      <c r="C138" s="231"/>
      <c r="D138" s="232" t="s">
        <v>156</v>
      </c>
      <c r="E138" s="233" t="s">
        <v>19</v>
      </c>
      <c r="F138" s="234" t="s">
        <v>163</v>
      </c>
      <c r="G138" s="231"/>
      <c r="H138" s="233" t="s">
        <v>19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156</v>
      </c>
      <c r="AU138" s="240" t="s">
        <v>81</v>
      </c>
      <c r="AV138" s="13" t="s">
        <v>79</v>
      </c>
      <c r="AW138" s="13" t="s">
        <v>33</v>
      </c>
      <c r="AX138" s="13" t="s">
        <v>71</v>
      </c>
      <c r="AY138" s="240" t="s">
        <v>138</v>
      </c>
    </row>
    <row r="139" spans="1:51" s="14" customFormat="1" ht="12">
      <c r="A139" s="14"/>
      <c r="B139" s="241"/>
      <c r="C139" s="242"/>
      <c r="D139" s="232" t="s">
        <v>156</v>
      </c>
      <c r="E139" s="243" t="s">
        <v>19</v>
      </c>
      <c r="F139" s="244" t="s">
        <v>201</v>
      </c>
      <c r="G139" s="242"/>
      <c r="H139" s="245">
        <v>79.884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156</v>
      </c>
      <c r="AU139" s="251" t="s">
        <v>81</v>
      </c>
      <c r="AV139" s="14" t="s">
        <v>81</v>
      </c>
      <c r="AW139" s="14" t="s">
        <v>33</v>
      </c>
      <c r="AX139" s="14" t="s">
        <v>71</v>
      </c>
      <c r="AY139" s="251" t="s">
        <v>138</v>
      </c>
    </row>
    <row r="140" spans="1:51" s="14" customFormat="1" ht="12">
      <c r="A140" s="14"/>
      <c r="B140" s="241"/>
      <c r="C140" s="242"/>
      <c r="D140" s="232" t="s">
        <v>156</v>
      </c>
      <c r="E140" s="243" t="s">
        <v>19</v>
      </c>
      <c r="F140" s="244" t="s">
        <v>202</v>
      </c>
      <c r="G140" s="242"/>
      <c r="H140" s="245">
        <v>44.811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156</v>
      </c>
      <c r="AU140" s="251" t="s">
        <v>81</v>
      </c>
      <c r="AV140" s="14" t="s">
        <v>81</v>
      </c>
      <c r="AW140" s="14" t="s">
        <v>33</v>
      </c>
      <c r="AX140" s="14" t="s">
        <v>71</v>
      </c>
      <c r="AY140" s="251" t="s">
        <v>138</v>
      </c>
    </row>
    <row r="141" spans="1:51" s="15" customFormat="1" ht="12">
      <c r="A141" s="15"/>
      <c r="B141" s="252"/>
      <c r="C141" s="253"/>
      <c r="D141" s="232" t="s">
        <v>156</v>
      </c>
      <c r="E141" s="254" t="s">
        <v>19</v>
      </c>
      <c r="F141" s="255" t="s">
        <v>166</v>
      </c>
      <c r="G141" s="253"/>
      <c r="H141" s="256">
        <v>289.323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2" t="s">
        <v>156</v>
      </c>
      <c r="AU141" s="262" t="s">
        <v>81</v>
      </c>
      <c r="AV141" s="15" t="s">
        <v>147</v>
      </c>
      <c r="AW141" s="15" t="s">
        <v>33</v>
      </c>
      <c r="AX141" s="15" t="s">
        <v>79</v>
      </c>
      <c r="AY141" s="262" t="s">
        <v>138</v>
      </c>
    </row>
    <row r="142" spans="1:63" s="12" customFormat="1" ht="22.8" customHeight="1">
      <c r="A142" s="12"/>
      <c r="B142" s="196"/>
      <c r="C142" s="197"/>
      <c r="D142" s="198" t="s">
        <v>70</v>
      </c>
      <c r="E142" s="210" t="s">
        <v>203</v>
      </c>
      <c r="F142" s="210" t="s">
        <v>204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SUM(P143:P156)</f>
        <v>0</v>
      </c>
      <c r="Q142" s="204"/>
      <c r="R142" s="205">
        <f>SUM(R143:R156)</f>
        <v>0</v>
      </c>
      <c r="S142" s="204"/>
      <c r="T142" s="206">
        <f>SUM(T143:T156)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79</v>
      </c>
      <c r="AT142" s="208" t="s">
        <v>70</v>
      </c>
      <c r="AU142" s="208" t="s">
        <v>79</v>
      </c>
      <c r="AY142" s="207" t="s">
        <v>138</v>
      </c>
      <c r="BK142" s="209">
        <f>SUM(BK143:BK156)</f>
        <v>0</v>
      </c>
    </row>
    <row r="143" spans="1:65" s="2" customFormat="1" ht="37.8" customHeight="1">
      <c r="A143" s="38"/>
      <c r="B143" s="39"/>
      <c r="C143" s="212" t="s">
        <v>205</v>
      </c>
      <c r="D143" s="212" t="s">
        <v>142</v>
      </c>
      <c r="E143" s="213" t="s">
        <v>206</v>
      </c>
      <c r="F143" s="214" t="s">
        <v>207</v>
      </c>
      <c r="G143" s="215" t="s">
        <v>208</v>
      </c>
      <c r="H143" s="216">
        <v>70.74</v>
      </c>
      <c r="I143" s="217"/>
      <c r="J143" s="218">
        <f>ROUND(I143*H143,2)</f>
        <v>0</v>
      </c>
      <c r="K143" s="214" t="s">
        <v>146</v>
      </c>
      <c r="L143" s="44"/>
      <c r="M143" s="219" t="s">
        <v>19</v>
      </c>
      <c r="N143" s="220" t="s">
        <v>42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147</v>
      </c>
      <c r="AT143" s="223" t="s">
        <v>142</v>
      </c>
      <c r="AU143" s="223" t="s">
        <v>81</v>
      </c>
      <c r="AY143" s="17" t="s">
        <v>138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79</v>
      </c>
      <c r="BK143" s="224">
        <f>ROUND(I143*H143,2)</f>
        <v>0</v>
      </c>
      <c r="BL143" s="17" t="s">
        <v>147</v>
      </c>
      <c r="BM143" s="223" t="s">
        <v>209</v>
      </c>
    </row>
    <row r="144" spans="1:47" s="2" customFormat="1" ht="12">
      <c r="A144" s="38"/>
      <c r="B144" s="39"/>
      <c r="C144" s="40"/>
      <c r="D144" s="225" t="s">
        <v>149</v>
      </c>
      <c r="E144" s="40"/>
      <c r="F144" s="226" t="s">
        <v>210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149</v>
      </c>
      <c r="AU144" s="17" t="s">
        <v>81</v>
      </c>
    </row>
    <row r="145" spans="1:65" s="2" customFormat="1" ht="33" customHeight="1">
      <c r="A145" s="38"/>
      <c r="B145" s="39"/>
      <c r="C145" s="212" t="s">
        <v>211</v>
      </c>
      <c r="D145" s="212" t="s">
        <v>142</v>
      </c>
      <c r="E145" s="213" t="s">
        <v>212</v>
      </c>
      <c r="F145" s="214" t="s">
        <v>213</v>
      </c>
      <c r="G145" s="215" t="s">
        <v>208</v>
      </c>
      <c r="H145" s="216">
        <v>70.74</v>
      </c>
      <c r="I145" s="217"/>
      <c r="J145" s="218">
        <f>ROUND(I145*H145,2)</f>
        <v>0</v>
      </c>
      <c r="K145" s="214" t="s">
        <v>146</v>
      </c>
      <c r="L145" s="44"/>
      <c r="M145" s="219" t="s">
        <v>19</v>
      </c>
      <c r="N145" s="220" t="s">
        <v>42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147</v>
      </c>
      <c r="AT145" s="223" t="s">
        <v>142</v>
      </c>
      <c r="AU145" s="223" t="s">
        <v>81</v>
      </c>
      <c r="AY145" s="17" t="s">
        <v>138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79</v>
      </c>
      <c r="BK145" s="224">
        <f>ROUND(I145*H145,2)</f>
        <v>0</v>
      </c>
      <c r="BL145" s="17" t="s">
        <v>147</v>
      </c>
      <c r="BM145" s="223" t="s">
        <v>214</v>
      </c>
    </row>
    <row r="146" spans="1:47" s="2" customFormat="1" ht="12">
      <c r="A146" s="38"/>
      <c r="B146" s="39"/>
      <c r="C146" s="40"/>
      <c r="D146" s="225" t="s">
        <v>149</v>
      </c>
      <c r="E146" s="40"/>
      <c r="F146" s="226" t="s">
        <v>215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149</v>
      </c>
      <c r="AU146" s="17" t="s">
        <v>81</v>
      </c>
    </row>
    <row r="147" spans="1:65" s="2" customFormat="1" ht="44.25" customHeight="1">
      <c r="A147" s="38"/>
      <c r="B147" s="39"/>
      <c r="C147" s="212" t="s">
        <v>8</v>
      </c>
      <c r="D147" s="212" t="s">
        <v>142</v>
      </c>
      <c r="E147" s="213" t="s">
        <v>216</v>
      </c>
      <c r="F147" s="214" t="s">
        <v>217</v>
      </c>
      <c r="G147" s="215" t="s">
        <v>208</v>
      </c>
      <c r="H147" s="216">
        <v>989.996</v>
      </c>
      <c r="I147" s="217"/>
      <c r="J147" s="218">
        <f>ROUND(I147*H147,2)</f>
        <v>0</v>
      </c>
      <c r="K147" s="214" t="s">
        <v>146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147</v>
      </c>
      <c r="AT147" s="223" t="s">
        <v>142</v>
      </c>
      <c r="AU147" s="223" t="s">
        <v>81</v>
      </c>
      <c r="AY147" s="17" t="s">
        <v>138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79</v>
      </c>
      <c r="BK147" s="224">
        <f>ROUND(I147*H147,2)</f>
        <v>0</v>
      </c>
      <c r="BL147" s="17" t="s">
        <v>147</v>
      </c>
      <c r="BM147" s="223" t="s">
        <v>218</v>
      </c>
    </row>
    <row r="148" spans="1:47" s="2" customFormat="1" ht="12">
      <c r="A148" s="38"/>
      <c r="B148" s="39"/>
      <c r="C148" s="40"/>
      <c r="D148" s="225" t="s">
        <v>149</v>
      </c>
      <c r="E148" s="40"/>
      <c r="F148" s="226" t="s">
        <v>219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149</v>
      </c>
      <c r="AU148" s="17" t="s">
        <v>81</v>
      </c>
    </row>
    <row r="149" spans="1:51" s="14" customFormat="1" ht="12">
      <c r="A149" s="14"/>
      <c r="B149" s="241"/>
      <c r="C149" s="242"/>
      <c r="D149" s="232" t="s">
        <v>156</v>
      </c>
      <c r="E149" s="243" t="s">
        <v>19</v>
      </c>
      <c r="F149" s="244" t="s">
        <v>220</v>
      </c>
      <c r="G149" s="242"/>
      <c r="H149" s="245">
        <v>989.996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156</v>
      </c>
      <c r="AU149" s="251" t="s">
        <v>81</v>
      </c>
      <c r="AV149" s="14" t="s">
        <v>81</v>
      </c>
      <c r="AW149" s="14" t="s">
        <v>33</v>
      </c>
      <c r="AX149" s="14" t="s">
        <v>79</v>
      </c>
      <c r="AY149" s="251" t="s">
        <v>138</v>
      </c>
    </row>
    <row r="150" spans="1:65" s="2" customFormat="1" ht="37.8" customHeight="1">
      <c r="A150" s="38"/>
      <c r="B150" s="39"/>
      <c r="C150" s="212" t="s">
        <v>221</v>
      </c>
      <c r="D150" s="212" t="s">
        <v>142</v>
      </c>
      <c r="E150" s="213" t="s">
        <v>222</v>
      </c>
      <c r="F150" s="214" t="s">
        <v>223</v>
      </c>
      <c r="G150" s="215" t="s">
        <v>208</v>
      </c>
      <c r="H150" s="216">
        <v>21.852</v>
      </c>
      <c r="I150" s="217"/>
      <c r="J150" s="218">
        <f>ROUND(I150*H150,2)</f>
        <v>0</v>
      </c>
      <c r="K150" s="214" t="s">
        <v>146</v>
      </c>
      <c r="L150" s="44"/>
      <c r="M150" s="219" t="s">
        <v>19</v>
      </c>
      <c r="N150" s="220" t="s">
        <v>42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147</v>
      </c>
      <c r="AT150" s="223" t="s">
        <v>142</v>
      </c>
      <c r="AU150" s="223" t="s">
        <v>81</v>
      </c>
      <c r="AY150" s="17" t="s">
        <v>138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79</v>
      </c>
      <c r="BK150" s="224">
        <f>ROUND(I150*H150,2)</f>
        <v>0</v>
      </c>
      <c r="BL150" s="17" t="s">
        <v>147</v>
      </c>
      <c r="BM150" s="223" t="s">
        <v>224</v>
      </c>
    </row>
    <row r="151" spans="1:47" s="2" customFormat="1" ht="12">
      <c r="A151" s="38"/>
      <c r="B151" s="39"/>
      <c r="C151" s="40"/>
      <c r="D151" s="225" t="s">
        <v>149</v>
      </c>
      <c r="E151" s="40"/>
      <c r="F151" s="226" t="s">
        <v>225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149</v>
      </c>
      <c r="AU151" s="17" t="s">
        <v>81</v>
      </c>
    </row>
    <row r="152" spans="1:65" s="2" customFormat="1" ht="44.25" customHeight="1">
      <c r="A152" s="38"/>
      <c r="B152" s="39"/>
      <c r="C152" s="212" t="s">
        <v>226</v>
      </c>
      <c r="D152" s="212" t="s">
        <v>142</v>
      </c>
      <c r="E152" s="213" t="s">
        <v>227</v>
      </c>
      <c r="F152" s="214" t="s">
        <v>228</v>
      </c>
      <c r="G152" s="215" t="s">
        <v>208</v>
      </c>
      <c r="H152" s="216">
        <v>29.71</v>
      </c>
      <c r="I152" s="217"/>
      <c r="J152" s="218">
        <f>ROUND(I152*H152,2)</f>
        <v>0</v>
      </c>
      <c r="K152" s="214" t="s">
        <v>146</v>
      </c>
      <c r="L152" s="44"/>
      <c r="M152" s="219" t="s">
        <v>19</v>
      </c>
      <c r="N152" s="220" t="s">
        <v>42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147</v>
      </c>
      <c r="AT152" s="223" t="s">
        <v>142</v>
      </c>
      <c r="AU152" s="223" t="s">
        <v>81</v>
      </c>
      <c r="AY152" s="17" t="s">
        <v>138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79</v>
      </c>
      <c r="BK152" s="224">
        <f>ROUND(I152*H152,2)</f>
        <v>0</v>
      </c>
      <c r="BL152" s="17" t="s">
        <v>147</v>
      </c>
      <c r="BM152" s="223" t="s">
        <v>229</v>
      </c>
    </row>
    <row r="153" spans="1:47" s="2" customFormat="1" ht="12">
      <c r="A153" s="38"/>
      <c r="B153" s="39"/>
      <c r="C153" s="40"/>
      <c r="D153" s="225" t="s">
        <v>149</v>
      </c>
      <c r="E153" s="40"/>
      <c r="F153" s="226" t="s">
        <v>230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149</v>
      </c>
      <c r="AU153" s="17" t="s">
        <v>81</v>
      </c>
    </row>
    <row r="154" spans="1:51" s="14" customFormat="1" ht="12">
      <c r="A154" s="14"/>
      <c r="B154" s="241"/>
      <c r="C154" s="242"/>
      <c r="D154" s="232" t="s">
        <v>156</v>
      </c>
      <c r="E154" s="243" t="s">
        <v>19</v>
      </c>
      <c r="F154" s="244" t="s">
        <v>231</v>
      </c>
      <c r="G154" s="242"/>
      <c r="H154" s="245">
        <v>29.71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156</v>
      </c>
      <c r="AU154" s="251" t="s">
        <v>81</v>
      </c>
      <c r="AV154" s="14" t="s">
        <v>81</v>
      </c>
      <c r="AW154" s="14" t="s">
        <v>33</v>
      </c>
      <c r="AX154" s="14" t="s">
        <v>79</v>
      </c>
      <c r="AY154" s="251" t="s">
        <v>138</v>
      </c>
    </row>
    <row r="155" spans="1:65" s="2" customFormat="1" ht="44.25" customHeight="1">
      <c r="A155" s="38"/>
      <c r="B155" s="39"/>
      <c r="C155" s="212" t="s">
        <v>232</v>
      </c>
      <c r="D155" s="212" t="s">
        <v>142</v>
      </c>
      <c r="E155" s="213" t="s">
        <v>233</v>
      </c>
      <c r="F155" s="214" t="s">
        <v>234</v>
      </c>
      <c r="G155" s="215" t="s">
        <v>208</v>
      </c>
      <c r="H155" s="216">
        <v>19.152</v>
      </c>
      <c r="I155" s="217"/>
      <c r="J155" s="218">
        <f>ROUND(I155*H155,2)</f>
        <v>0</v>
      </c>
      <c r="K155" s="214" t="s">
        <v>146</v>
      </c>
      <c r="L155" s="44"/>
      <c r="M155" s="219" t="s">
        <v>19</v>
      </c>
      <c r="N155" s="220" t="s">
        <v>42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147</v>
      </c>
      <c r="AT155" s="223" t="s">
        <v>142</v>
      </c>
      <c r="AU155" s="223" t="s">
        <v>81</v>
      </c>
      <c r="AY155" s="17" t="s">
        <v>138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79</v>
      </c>
      <c r="BK155" s="224">
        <f>ROUND(I155*H155,2)</f>
        <v>0</v>
      </c>
      <c r="BL155" s="17" t="s">
        <v>147</v>
      </c>
      <c r="BM155" s="223" t="s">
        <v>235</v>
      </c>
    </row>
    <row r="156" spans="1:47" s="2" customFormat="1" ht="12">
      <c r="A156" s="38"/>
      <c r="B156" s="39"/>
      <c r="C156" s="40"/>
      <c r="D156" s="225" t="s">
        <v>149</v>
      </c>
      <c r="E156" s="40"/>
      <c r="F156" s="226" t="s">
        <v>236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149</v>
      </c>
      <c r="AU156" s="17" t="s">
        <v>81</v>
      </c>
    </row>
    <row r="157" spans="1:63" s="12" customFormat="1" ht="25.9" customHeight="1">
      <c r="A157" s="12"/>
      <c r="B157" s="196"/>
      <c r="C157" s="197"/>
      <c r="D157" s="198" t="s">
        <v>70</v>
      </c>
      <c r="E157" s="199" t="s">
        <v>237</v>
      </c>
      <c r="F157" s="199" t="s">
        <v>238</v>
      </c>
      <c r="G157" s="197"/>
      <c r="H157" s="197"/>
      <c r="I157" s="200"/>
      <c r="J157" s="201">
        <f>BK157</f>
        <v>0</v>
      </c>
      <c r="K157" s="197"/>
      <c r="L157" s="202"/>
      <c r="M157" s="203"/>
      <c r="N157" s="204"/>
      <c r="O157" s="204"/>
      <c r="P157" s="205">
        <f>P158+P163+P173+P186</f>
        <v>0</v>
      </c>
      <c r="Q157" s="204"/>
      <c r="R157" s="205">
        <f>R158+R163+R173+R186</f>
        <v>0.15055500000000002</v>
      </c>
      <c r="S157" s="204"/>
      <c r="T157" s="206">
        <f>T158+T163+T173+T186</f>
        <v>29.757127550000003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81</v>
      </c>
      <c r="AT157" s="208" t="s">
        <v>70</v>
      </c>
      <c r="AU157" s="208" t="s">
        <v>71</v>
      </c>
      <c r="AY157" s="207" t="s">
        <v>138</v>
      </c>
      <c r="BK157" s="209">
        <f>BK158+BK163+BK173+BK186</f>
        <v>0</v>
      </c>
    </row>
    <row r="158" spans="1:63" s="12" customFormat="1" ht="22.8" customHeight="1">
      <c r="A158" s="12"/>
      <c r="B158" s="196"/>
      <c r="C158" s="197"/>
      <c r="D158" s="198" t="s">
        <v>70</v>
      </c>
      <c r="E158" s="210" t="s">
        <v>239</v>
      </c>
      <c r="F158" s="210" t="s">
        <v>240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SUM(P159:P162)</f>
        <v>0</v>
      </c>
      <c r="Q158" s="204"/>
      <c r="R158" s="205">
        <f>SUM(R159:R162)</f>
        <v>0</v>
      </c>
      <c r="S158" s="204"/>
      <c r="T158" s="206">
        <f>SUM(T159:T162)</f>
        <v>0.001002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81</v>
      </c>
      <c r="AT158" s="208" t="s">
        <v>70</v>
      </c>
      <c r="AU158" s="208" t="s">
        <v>79</v>
      </c>
      <c r="AY158" s="207" t="s">
        <v>138</v>
      </c>
      <c r="BK158" s="209">
        <f>SUM(BK159:BK162)</f>
        <v>0</v>
      </c>
    </row>
    <row r="159" spans="1:65" s="2" customFormat="1" ht="24.15" customHeight="1">
      <c r="A159" s="38"/>
      <c r="B159" s="39"/>
      <c r="C159" s="212" t="s">
        <v>139</v>
      </c>
      <c r="D159" s="212" t="s">
        <v>142</v>
      </c>
      <c r="E159" s="213" t="s">
        <v>241</v>
      </c>
      <c r="F159" s="214" t="s">
        <v>242</v>
      </c>
      <c r="G159" s="215" t="s">
        <v>243</v>
      </c>
      <c r="H159" s="216">
        <v>0.6</v>
      </c>
      <c r="I159" s="217"/>
      <c r="J159" s="218">
        <f>ROUND(I159*H159,2)</f>
        <v>0</v>
      </c>
      <c r="K159" s="214" t="s">
        <v>146</v>
      </c>
      <c r="L159" s="44"/>
      <c r="M159" s="219" t="s">
        <v>19</v>
      </c>
      <c r="N159" s="220" t="s">
        <v>42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0.00167</v>
      </c>
      <c r="T159" s="222">
        <f>S159*H159</f>
        <v>0.001002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221</v>
      </c>
      <c r="AT159" s="223" t="s">
        <v>142</v>
      </c>
      <c r="AU159" s="223" t="s">
        <v>81</v>
      </c>
      <c r="AY159" s="17" t="s">
        <v>138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79</v>
      </c>
      <c r="BK159" s="224">
        <f>ROUND(I159*H159,2)</f>
        <v>0</v>
      </c>
      <c r="BL159" s="17" t="s">
        <v>221</v>
      </c>
      <c r="BM159" s="223" t="s">
        <v>244</v>
      </c>
    </row>
    <row r="160" spans="1:47" s="2" customFormat="1" ht="12">
      <c r="A160" s="38"/>
      <c r="B160" s="39"/>
      <c r="C160" s="40"/>
      <c r="D160" s="225" t="s">
        <v>149</v>
      </c>
      <c r="E160" s="40"/>
      <c r="F160" s="226" t="s">
        <v>245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149</v>
      </c>
      <c r="AU160" s="17" t="s">
        <v>81</v>
      </c>
    </row>
    <row r="161" spans="1:51" s="13" customFormat="1" ht="12">
      <c r="A161" s="13"/>
      <c r="B161" s="230"/>
      <c r="C161" s="231"/>
      <c r="D161" s="232" t="s">
        <v>156</v>
      </c>
      <c r="E161" s="233" t="s">
        <v>19</v>
      </c>
      <c r="F161" s="234" t="s">
        <v>160</v>
      </c>
      <c r="G161" s="231"/>
      <c r="H161" s="233" t="s">
        <v>19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156</v>
      </c>
      <c r="AU161" s="240" t="s">
        <v>81</v>
      </c>
      <c r="AV161" s="13" t="s">
        <v>79</v>
      </c>
      <c r="AW161" s="13" t="s">
        <v>33</v>
      </c>
      <c r="AX161" s="13" t="s">
        <v>71</v>
      </c>
      <c r="AY161" s="240" t="s">
        <v>138</v>
      </c>
    </row>
    <row r="162" spans="1:51" s="14" customFormat="1" ht="12">
      <c r="A162" s="14"/>
      <c r="B162" s="241"/>
      <c r="C162" s="242"/>
      <c r="D162" s="232" t="s">
        <v>156</v>
      </c>
      <c r="E162" s="243" t="s">
        <v>19</v>
      </c>
      <c r="F162" s="244" t="s">
        <v>246</v>
      </c>
      <c r="G162" s="242"/>
      <c r="H162" s="245">
        <v>0.6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156</v>
      </c>
      <c r="AU162" s="251" t="s">
        <v>81</v>
      </c>
      <c r="AV162" s="14" t="s">
        <v>81</v>
      </c>
      <c r="AW162" s="14" t="s">
        <v>33</v>
      </c>
      <c r="AX162" s="14" t="s">
        <v>79</v>
      </c>
      <c r="AY162" s="251" t="s">
        <v>138</v>
      </c>
    </row>
    <row r="163" spans="1:63" s="12" customFormat="1" ht="22.8" customHeight="1">
      <c r="A163" s="12"/>
      <c r="B163" s="196"/>
      <c r="C163" s="197"/>
      <c r="D163" s="198" t="s">
        <v>70</v>
      </c>
      <c r="E163" s="210" t="s">
        <v>247</v>
      </c>
      <c r="F163" s="210" t="s">
        <v>248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SUM(P164:P172)</f>
        <v>0</v>
      </c>
      <c r="Q163" s="204"/>
      <c r="R163" s="205">
        <f>SUM(R164:R172)</f>
        <v>0</v>
      </c>
      <c r="S163" s="204"/>
      <c r="T163" s="206">
        <f>SUM(T164:T172)</f>
        <v>6.1296289999999996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81</v>
      </c>
      <c r="AT163" s="208" t="s">
        <v>70</v>
      </c>
      <c r="AU163" s="208" t="s">
        <v>79</v>
      </c>
      <c r="AY163" s="207" t="s">
        <v>138</v>
      </c>
      <c r="BK163" s="209">
        <f>SUM(BK164:BK172)</f>
        <v>0</v>
      </c>
    </row>
    <row r="164" spans="1:65" s="2" customFormat="1" ht="24.15" customHeight="1">
      <c r="A164" s="38"/>
      <c r="B164" s="39"/>
      <c r="C164" s="212" t="s">
        <v>147</v>
      </c>
      <c r="D164" s="212" t="s">
        <v>142</v>
      </c>
      <c r="E164" s="213" t="s">
        <v>249</v>
      </c>
      <c r="F164" s="214" t="s">
        <v>250</v>
      </c>
      <c r="G164" s="215" t="s">
        <v>145</v>
      </c>
      <c r="H164" s="216">
        <v>73.7</v>
      </c>
      <c r="I164" s="217"/>
      <c r="J164" s="218">
        <f>ROUND(I164*H164,2)</f>
        <v>0</v>
      </c>
      <c r="K164" s="214" t="s">
        <v>146</v>
      </c>
      <c r="L164" s="44"/>
      <c r="M164" s="219" t="s">
        <v>19</v>
      </c>
      <c r="N164" s="220" t="s">
        <v>42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0.08317</v>
      </c>
      <c r="T164" s="222">
        <f>S164*H164</f>
        <v>6.1296289999999996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221</v>
      </c>
      <c r="AT164" s="223" t="s">
        <v>142</v>
      </c>
      <c r="AU164" s="223" t="s">
        <v>81</v>
      </c>
      <c r="AY164" s="17" t="s">
        <v>138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79</v>
      </c>
      <c r="BK164" s="224">
        <f>ROUND(I164*H164,2)</f>
        <v>0</v>
      </c>
      <c r="BL164" s="17" t="s">
        <v>221</v>
      </c>
      <c r="BM164" s="223" t="s">
        <v>251</v>
      </c>
    </row>
    <row r="165" spans="1:47" s="2" customFormat="1" ht="12">
      <c r="A165" s="38"/>
      <c r="B165" s="39"/>
      <c r="C165" s="40"/>
      <c r="D165" s="225" t="s">
        <v>149</v>
      </c>
      <c r="E165" s="40"/>
      <c r="F165" s="226" t="s">
        <v>252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149</v>
      </c>
      <c r="AU165" s="17" t="s">
        <v>81</v>
      </c>
    </row>
    <row r="166" spans="1:51" s="13" customFormat="1" ht="12">
      <c r="A166" s="13"/>
      <c r="B166" s="230"/>
      <c r="C166" s="231"/>
      <c r="D166" s="232" t="s">
        <v>156</v>
      </c>
      <c r="E166" s="233" t="s">
        <v>19</v>
      </c>
      <c r="F166" s="234" t="s">
        <v>157</v>
      </c>
      <c r="G166" s="231"/>
      <c r="H166" s="233" t="s">
        <v>19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156</v>
      </c>
      <c r="AU166" s="240" t="s">
        <v>81</v>
      </c>
      <c r="AV166" s="13" t="s">
        <v>79</v>
      </c>
      <c r="AW166" s="13" t="s">
        <v>33</v>
      </c>
      <c r="AX166" s="13" t="s">
        <v>71</v>
      </c>
      <c r="AY166" s="240" t="s">
        <v>138</v>
      </c>
    </row>
    <row r="167" spans="1:51" s="14" customFormat="1" ht="12">
      <c r="A167" s="14"/>
      <c r="B167" s="241"/>
      <c r="C167" s="242"/>
      <c r="D167" s="232" t="s">
        <v>156</v>
      </c>
      <c r="E167" s="243" t="s">
        <v>19</v>
      </c>
      <c r="F167" s="244" t="s">
        <v>253</v>
      </c>
      <c r="G167" s="242"/>
      <c r="H167" s="245">
        <v>20.7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156</v>
      </c>
      <c r="AU167" s="251" t="s">
        <v>81</v>
      </c>
      <c r="AV167" s="14" t="s">
        <v>81</v>
      </c>
      <c r="AW167" s="14" t="s">
        <v>33</v>
      </c>
      <c r="AX167" s="14" t="s">
        <v>71</v>
      </c>
      <c r="AY167" s="251" t="s">
        <v>138</v>
      </c>
    </row>
    <row r="168" spans="1:51" s="13" customFormat="1" ht="12">
      <c r="A168" s="13"/>
      <c r="B168" s="230"/>
      <c r="C168" s="231"/>
      <c r="D168" s="232" t="s">
        <v>156</v>
      </c>
      <c r="E168" s="233" t="s">
        <v>19</v>
      </c>
      <c r="F168" s="234" t="s">
        <v>160</v>
      </c>
      <c r="G168" s="231"/>
      <c r="H168" s="233" t="s">
        <v>19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156</v>
      </c>
      <c r="AU168" s="240" t="s">
        <v>81</v>
      </c>
      <c r="AV168" s="13" t="s">
        <v>79</v>
      </c>
      <c r="AW168" s="13" t="s">
        <v>33</v>
      </c>
      <c r="AX168" s="13" t="s">
        <v>71</v>
      </c>
      <c r="AY168" s="240" t="s">
        <v>138</v>
      </c>
    </row>
    <row r="169" spans="1:51" s="14" customFormat="1" ht="12">
      <c r="A169" s="14"/>
      <c r="B169" s="241"/>
      <c r="C169" s="242"/>
      <c r="D169" s="232" t="s">
        <v>156</v>
      </c>
      <c r="E169" s="243" t="s">
        <v>19</v>
      </c>
      <c r="F169" s="244" t="s">
        <v>254</v>
      </c>
      <c r="G169" s="242"/>
      <c r="H169" s="245">
        <v>21.9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156</v>
      </c>
      <c r="AU169" s="251" t="s">
        <v>81</v>
      </c>
      <c r="AV169" s="14" t="s">
        <v>81</v>
      </c>
      <c r="AW169" s="14" t="s">
        <v>33</v>
      </c>
      <c r="AX169" s="14" t="s">
        <v>71</v>
      </c>
      <c r="AY169" s="251" t="s">
        <v>138</v>
      </c>
    </row>
    <row r="170" spans="1:51" s="13" customFormat="1" ht="12">
      <c r="A170" s="13"/>
      <c r="B170" s="230"/>
      <c r="C170" s="231"/>
      <c r="D170" s="232" t="s">
        <v>156</v>
      </c>
      <c r="E170" s="233" t="s">
        <v>19</v>
      </c>
      <c r="F170" s="234" t="s">
        <v>163</v>
      </c>
      <c r="G170" s="231"/>
      <c r="H170" s="233" t="s">
        <v>19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156</v>
      </c>
      <c r="AU170" s="240" t="s">
        <v>81</v>
      </c>
      <c r="AV170" s="13" t="s">
        <v>79</v>
      </c>
      <c r="AW170" s="13" t="s">
        <v>33</v>
      </c>
      <c r="AX170" s="13" t="s">
        <v>71</v>
      </c>
      <c r="AY170" s="240" t="s">
        <v>138</v>
      </c>
    </row>
    <row r="171" spans="1:51" s="14" customFormat="1" ht="12">
      <c r="A171" s="14"/>
      <c r="B171" s="241"/>
      <c r="C171" s="242"/>
      <c r="D171" s="232" t="s">
        <v>156</v>
      </c>
      <c r="E171" s="243" t="s">
        <v>19</v>
      </c>
      <c r="F171" s="244" t="s">
        <v>255</v>
      </c>
      <c r="G171" s="242"/>
      <c r="H171" s="245">
        <v>31.1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156</v>
      </c>
      <c r="AU171" s="251" t="s">
        <v>81</v>
      </c>
      <c r="AV171" s="14" t="s">
        <v>81</v>
      </c>
      <c r="AW171" s="14" t="s">
        <v>33</v>
      </c>
      <c r="AX171" s="14" t="s">
        <v>71</v>
      </c>
      <c r="AY171" s="251" t="s">
        <v>138</v>
      </c>
    </row>
    <row r="172" spans="1:51" s="15" customFormat="1" ht="12">
      <c r="A172" s="15"/>
      <c r="B172" s="252"/>
      <c r="C172" s="253"/>
      <c r="D172" s="232" t="s">
        <v>156</v>
      </c>
      <c r="E172" s="254" t="s">
        <v>19</v>
      </c>
      <c r="F172" s="255" t="s">
        <v>166</v>
      </c>
      <c r="G172" s="253"/>
      <c r="H172" s="256">
        <v>73.69999999999999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2" t="s">
        <v>156</v>
      </c>
      <c r="AU172" s="262" t="s">
        <v>81</v>
      </c>
      <c r="AV172" s="15" t="s">
        <v>147</v>
      </c>
      <c r="AW172" s="15" t="s">
        <v>33</v>
      </c>
      <c r="AX172" s="15" t="s">
        <v>79</v>
      </c>
      <c r="AY172" s="262" t="s">
        <v>138</v>
      </c>
    </row>
    <row r="173" spans="1:63" s="12" customFormat="1" ht="22.8" customHeight="1">
      <c r="A173" s="12"/>
      <c r="B173" s="196"/>
      <c r="C173" s="197"/>
      <c r="D173" s="198" t="s">
        <v>70</v>
      </c>
      <c r="E173" s="210" t="s">
        <v>256</v>
      </c>
      <c r="F173" s="210" t="s">
        <v>257</v>
      </c>
      <c r="G173" s="197"/>
      <c r="H173" s="197"/>
      <c r="I173" s="200"/>
      <c r="J173" s="211">
        <f>BK173</f>
        <v>0</v>
      </c>
      <c r="K173" s="197"/>
      <c r="L173" s="202"/>
      <c r="M173" s="203"/>
      <c r="N173" s="204"/>
      <c r="O173" s="204"/>
      <c r="P173" s="205">
        <f>SUM(P174:P185)</f>
        <v>0</v>
      </c>
      <c r="Q173" s="204"/>
      <c r="R173" s="205">
        <f>SUM(R174:R185)</f>
        <v>0</v>
      </c>
      <c r="S173" s="204"/>
      <c r="T173" s="206">
        <f>SUM(T174:T185)</f>
        <v>23.5798245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7" t="s">
        <v>81</v>
      </c>
      <c r="AT173" s="208" t="s">
        <v>70</v>
      </c>
      <c r="AU173" s="208" t="s">
        <v>79</v>
      </c>
      <c r="AY173" s="207" t="s">
        <v>138</v>
      </c>
      <c r="BK173" s="209">
        <f>SUM(BK174:BK185)</f>
        <v>0</v>
      </c>
    </row>
    <row r="174" spans="1:65" s="2" customFormat="1" ht="24.15" customHeight="1">
      <c r="A174" s="38"/>
      <c r="B174" s="39"/>
      <c r="C174" s="212" t="s">
        <v>79</v>
      </c>
      <c r="D174" s="212" t="s">
        <v>142</v>
      </c>
      <c r="E174" s="213" t="s">
        <v>258</v>
      </c>
      <c r="F174" s="214" t="s">
        <v>259</v>
      </c>
      <c r="G174" s="215" t="s">
        <v>145</v>
      </c>
      <c r="H174" s="216">
        <v>289.323</v>
      </c>
      <c r="I174" s="217"/>
      <c r="J174" s="218">
        <f>ROUND(I174*H174,2)</f>
        <v>0</v>
      </c>
      <c r="K174" s="214" t="s">
        <v>146</v>
      </c>
      <c r="L174" s="44"/>
      <c r="M174" s="219" t="s">
        <v>19</v>
      </c>
      <c r="N174" s="220" t="s">
        <v>42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0.0815</v>
      </c>
      <c r="T174" s="222">
        <f>S174*H174</f>
        <v>23.5798245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221</v>
      </c>
      <c r="AT174" s="223" t="s">
        <v>142</v>
      </c>
      <c r="AU174" s="223" t="s">
        <v>81</v>
      </c>
      <c r="AY174" s="17" t="s">
        <v>138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79</v>
      </c>
      <c r="BK174" s="224">
        <f>ROUND(I174*H174,2)</f>
        <v>0</v>
      </c>
      <c r="BL174" s="17" t="s">
        <v>221</v>
      </c>
      <c r="BM174" s="223" t="s">
        <v>260</v>
      </c>
    </row>
    <row r="175" spans="1:47" s="2" customFormat="1" ht="12">
      <c r="A175" s="38"/>
      <c r="B175" s="39"/>
      <c r="C175" s="40"/>
      <c r="D175" s="225" t="s">
        <v>149</v>
      </c>
      <c r="E175" s="40"/>
      <c r="F175" s="226" t="s">
        <v>261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149</v>
      </c>
      <c r="AU175" s="17" t="s">
        <v>81</v>
      </c>
    </row>
    <row r="176" spans="1:51" s="13" customFormat="1" ht="12">
      <c r="A176" s="13"/>
      <c r="B176" s="230"/>
      <c r="C176" s="231"/>
      <c r="D176" s="232" t="s">
        <v>156</v>
      </c>
      <c r="E176" s="233" t="s">
        <v>19</v>
      </c>
      <c r="F176" s="234" t="s">
        <v>157</v>
      </c>
      <c r="G176" s="231"/>
      <c r="H176" s="233" t="s">
        <v>19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156</v>
      </c>
      <c r="AU176" s="240" t="s">
        <v>81</v>
      </c>
      <c r="AV176" s="13" t="s">
        <v>79</v>
      </c>
      <c r="AW176" s="13" t="s">
        <v>33</v>
      </c>
      <c r="AX176" s="13" t="s">
        <v>71</v>
      </c>
      <c r="AY176" s="240" t="s">
        <v>138</v>
      </c>
    </row>
    <row r="177" spans="1:51" s="14" customFormat="1" ht="12">
      <c r="A177" s="14"/>
      <c r="B177" s="241"/>
      <c r="C177" s="242"/>
      <c r="D177" s="232" t="s">
        <v>156</v>
      </c>
      <c r="E177" s="243" t="s">
        <v>19</v>
      </c>
      <c r="F177" s="244" t="s">
        <v>197</v>
      </c>
      <c r="G177" s="242"/>
      <c r="H177" s="245">
        <v>46.98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156</v>
      </c>
      <c r="AU177" s="251" t="s">
        <v>81</v>
      </c>
      <c r="AV177" s="14" t="s">
        <v>81</v>
      </c>
      <c r="AW177" s="14" t="s">
        <v>33</v>
      </c>
      <c r="AX177" s="14" t="s">
        <v>71</v>
      </c>
      <c r="AY177" s="251" t="s">
        <v>138</v>
      </c>
    </row>
    <row r="178" spans="1:51" s="14" customFormat="1" ht="12">
      <c r="A178" s="14"/>
      <c r="B178" s="241"/>
      <c r="C178" s="242"/>
      <c r="D178" s="232" t="s">
        <v>156</v>
      </c>
      <c r="E178" s="243" t="s">
        <v>19</v>
      </c>
      <c r="F178" s="244" t="s">
        <v>198</v>
      </c>
      <c r="G178" s="242"/>
      <c r="H178" s="245">
        <v>20.898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156</v>
      </c>
      <c r="AU178" s="251" t="s">
        <v>81</v>
      </c>
      <c r="AV178" s="14" t="s">
        <v>81</v>
      </c>
      <c r="AW178" s="14" t="s">
        <v>33</v>
      </c>
      <c r="AX178" s="14" t="s">
        <v>71</v>
      </c>
      <c r="AY178" s="251" t="s">
        <v>138</v>
      </c>
    </row>
    <row r="179" spans="1:51" s="13" customFormat="1" ht="12">
      <c r="A179" s="13"/>
      <c r="B179" s="230"/>
      <c r="C179" s="231"/>
      <c r="D179" s="232" t="s">
        <v>156</v>
      </c>
      <c r="E179" s="233" t="s">
        <v>19</v>
      </c>
      <c r="F179" s="234" t="s">
        <v>160</v>
      </c>
      <c r="G179" s="231"/>
      <c r="H179" s="233" t="s">
        <v>19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156</v>
      </c>
      <c r="AU179" s="240" t="s">
        <v>81</v>
      </c>
      <c r="AV179" s="13" t="s">
        <v>79</v>
      </c>
      <c r="AW179" s="13" t="s">
        <v>33</v>
      </c>
      <c r="AX179" s="13" t="s">
        <v>71</v>
      </c>
      <c r="AY179" s="240" t="s">
        <v>138</v>
      </c>
    </row>
    <row r="180" spans="1:51" s="14" customFormat="1" ht="12">
      <c r="A180" s="14"/>
      <c r="B180" s="241"/>
      <c r="C180" s="242"/>
      <c r="D180" s="232" t="s">
        <v>156</v>
      </c>
      <c r="E180" s="243" t="s">
        <v>19</v>
      </c>
      <c r="F180" s="244" t="s">
        <v>199</v>
      </c>
      <c r="G180" s="242"/>
      <c r="H180" s="245">
        <v>69.66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156</v>
      </c>
      <c r="AU180" s="251" t="s">
        <v>81</v>
      </c>
      <c r="AV180" s="14" t="s">
        <v>81</v>
      </c>
      <c r="AW180" s="14" t="s">
        <v>33</v>
      </c>
      <c r="AX180" s="14" t="s">
        <v>71</v>
      </c>
      <c r="AY180" s="251" t="s">
        <v>138</v>
      </c>
    </row>
    <row r="181" spans="1:51" s="14" customFormat="1" ht="12">
      <c r="A181" s="14"/>
      <c r="B181" s="241"/>
      <c r="C181" s="242"/>
      <c r="D181" s="232" t="s">
        <v>156</v>
      </c>
      <c r="E181" s="243" t="s">
        <v>19</v>
      </c>
      <c r="F181" s="244" t="s">
        <v>200</v>
      </c>
      <c r="G181" s="242"/>
      <c r="H181" s="245">
        <v>27.09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156</v>
      </c>
      <c r="AU181" s="251" t="s">
        <v>81</v>
      </c>
      <c r="AV181" s="14" t="s">
        <v>81</v>
      </c>
      <c r="AW181" s="14" t="s">
        <v>33</v>
      </c>
      <c r="AX181" s="14" t="s">
        <v>71</v>
      </c>
      <c r="AY181" s="251" t="s">
        <v>138</v>
      </c>
    </row>
    <row r="182" spans="1:51" s="13" customFormat="1" ht="12">
      <c r="A182" s="13"/>
      <c r="B182" s="230"/>
      <c r="C182" s="231"/>
      <c r="D182" s="232" t="s">
        <v>156</v>
      </c>
      <c r="E182" s="233" t="s">
        <v>19</v>
      </c>
      <c r="F182" s="234" t="s">
        <v>163</v>
      </c>
      <c r="G182" s="231"/>
      <c r="H182" s="233" t="s">
        <v>19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156</v>
      </c>
      <c r="AU182" s="240" t="s">
        <v>81</v>
      </c>
      <c r="AV182" s="13" t="s">
        <v>79</v>
      </c>
      <c r="AW182" s="13" t="s">
        <v>33</v>
      </c>
      <c r="AX182" s="13" t="s">
        <v>71</v>
      </c>
      <c r="AY182" s="240" t="s">
        <v>138</v>
      </c>
    </row>
    <row r="183" spans="1:51" s="14" customFormat="1" ht="12">
      <c r="A183" s="14"/>
      <c r="B183" s="241"/>
      <c r="C183" s="242"/>
      <c r="D183" s="232" t="s">
        <v>156</v>
      </c>
      <c r="E183" s="243" t="s">
        <v>19</v>
      </c>
      <c r="F183" s="244" t="s">
        <v>201</v>
      </c>
      <c r="G183" s="242"/>
      <c r="H183" s="245">
        <v>79.884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156</v>
      </c>
      <c r="AU183" s="251" t="s">
        <v>81</v>
      </c>
      <c r="AV183" s="14" t="s">
        <v>81</v>
      </c>
      <c r="AW183" s="14" t="s">
        <v>33</v>
      </c>
      <c r="AX183" s="14" t="s">
        <v>71</v>
      </c>
      <c r="AY183" s="251" t="s">
        <v>138</v>
      </c>
    </row>
    <row r="184" spans="1:51" s="14" customFormat="1" ht="12">
      <c r="A184" s="14"/>
      <c r="B184" s="241"/>
      <c r="C184" s="242"/>
      <c r="D184" s="232" t="s">
        <v>156</v>
      </c>
      <c r="E184" s="243" t="s">
        <v>19</v>
      </c>
      <c r="F184" s="244" t="s">
        <v>202</v>
      </c>
      <c r="G184" s="242"/>
      <c r="H184" s="245">
        <v>44.811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156</v>
      </c>
      <c r="AU184" s="251" t="s">
        <v>81</v>
      </c>
      <c r="AV184" s="14" t="s">
        <v>81</v>
      </c>
      <c r="AW184" s="14" t="s">
        <v>33</v>
      </c>
      <c r="AX184" s="14" t="s">
        <v>71</v>
      </c>
      <c r="AY184" s="251" t="s">
        <v>138</v>
      </c>
    </row>
    <row r="185" spans="1:51" s="15" customFormat="1" ht="12">
      <c r="A185" s="15"/>
      <c r="B185" s="252"/>
      <c r="C185" s="253"/>
      <c r="D185" s="232" t="s">
        <v>156</v>
      </c>
      <c r="E185" s="254" t="s">
        <v>19</v>
      </c>
      <c r="F185" s="255" t="s">
        <v>166</v>
      </c>
      <c r="G185" s="253"/>
      <c r="H185" s="256">
        <v>289.323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2" t="s">
        <v>156</v>
      </c>
      <c r="AU185" s="262" t="s">
        <v>81</v>
      </c>
      <c r="AV185" s="15" t="s">
        <v>147</v>
      </c>
      <c r="AW185" s="15" t="s">
        <v>33</v>
      </c>
      <c r="AX185" s="15" t="s">
        <v>79</v>
      </c>
      <c r="AY185" s="262" t="s">
        <v>138</v>
      </c>
    </row>
    <row r="186" spans="1:63" s="12" customFormat="1" ht="22.8" customHeight="1">
      <c r="A186" s="12"/>
      <c r="B186" s="196"/>
      <c r="C186" s="197"/>
      <c r="D186" s="198" t="s">
        <v>70</v>
      </c>
      <c r="E186" s="210" t="s">
        <v>262</v>
      </c>
      <c r="F186" s="210" t="s">
        <v>263</v>
      </c>
      <c r="G186" s="197"/>
      <c r="H186" s="197"/>
      <c r="I186" s="200"/>
      <c r="J186" s="211">
        <f>BK186</f>
        <v>0</v>
      </c>
      <c r="K186" s="197"/>
      <c r="L186" s="202"/>
      <c r="M186" s="203"/>
      <c r="N186" s="204"/>
      <c r="O186" s="204"/>
      <c r="P186" s="205">
        <f>SUM(P187:P196)</f>
        <v>0</v>
      </c>
      <c r="Q186" s="204"/>
      <c r="R186" s="205">
        <f>SUM(R187:R196)</f>
        <v>0.15055500000000002</v>
      </c>
      <c r="S186" s="204"/>
      <c r="T186" s="206">
        <f>SUM(T187:T196)</f>
        <v>0.04667205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7" t="s">
        <v>81</v>
      </c>
      <c r="AT186" s="208" t="s">
        <v>70</v>
      </c>
      <c r="AU186" s="208" t="s">
        <v>79</v>
      </c>
      <c r="AY186" s="207" t="s">
        <v>138</v>
      </c>
      <c r="BK186" s="209">
        <f>SUM(BK187:BK196)</f>
        <v>0</v>
      </c>
    </row>
    <row r="187" spans="1:65" s="2" customFormat="1" ht="16.5" customHeight="1">
      <c r="A187" s="38"/>
      <c r="B187" s="39"/>
      <c r="C187" s="212" t="s">
        <v>264</v>
      </c>
      <c r="D187" s="212" t="s">
        <v>142</v>
      </c>
      <c r="E187" s="213" t="s">
        <v>265</v>
      </c>
      <c r="F187" s="214" t="s">
        <v>266</v>
      </c>
      <c r="G187" s="215" t="s">
        <v>145</v>
      </c>
      <c r="H187" s="216">
        <v>150.555</v>
      </c>
      <c r="I187" s="217"/>
      <c r="J187" s="218">
        <f>ROUND(I187*H187,2)</f>
        <v>0</v>
      </c>
      <c r="K187" s="214" t="s">
        <v>146</v>
      </c>
      <c r="L187" s="44"/>
      <c r="M187" s="219" t="s">
        <v>19</v>
      </c>
      <c r="N187" s="220" t="s">
        <v>42</v>
      </c>
      <c r="O187" s="84"/>
      <c r="P187" s="221">
        <f>O187*H187</f>
        <v>0</v>
      </c>
      <c r="Q187" s="221">
        <v>0.001</v>
      </c>
      <c r="R187" s="221">
        <f>Q187*H187</f>
        <v>0.15055500000000002</v>
      </c>
      <c r="S187" s="221">
        <v>0.00031</v>
      </c>
      <c r="T187" s="222">
        <f>S187*H187</f>
        <v>0.04667205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221</v>
      </c>
      <c r="AT187" s="223" t="s">
        <v>142</v>
      </c>
      <c r="AU187" s="223" t="s">
        <v>81</v>
      </c>
      <c r="AY187" s="17" t="s">
        <v>138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79</v>
      </c>
      <c r="BK187" s="224">
        <f>ROUND(I187*H187,2)</f>
        <v>0</v>
      </c>
      <c r="BL187" s="17" t="s">
        <v>221</v>
      </c>
      <c r="BM187" s="223" t="s">
        <v>267</v>
      </c>
    </row>
    <row r="188" spans="1:47" s="2" customFormat="1" ht="12">
      <c r="A188" s="38"/>
      <c r="B188" s="39"/>
      <c r="C188" s="40"/>
      <c r="D188" s="225" t="s">
        <v>149</v>
      </c>
      <c r="E188" s="40"/>
      <c r="F188" s="226" t="s">
        <v>268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149</v>
      </c>
      <c r="AU188" s="17" t="s">
        <v>81</v>
      </c>
    </row>
    <row r="189" spans="1:51" s="13" customFormat="1" ht="12">
      <c r="A189" s="13"/>
      <c r="B189" s="230"/>
      <c r="C189" s="231"/>
      <c r="D189" s="232" t="s">
        <v>156</v>
      </c>
      <c r="E189" s="233" t="s">
        <v>19</v>
      </c>
      <c r="F189" s="234" t="s">
        <v>157</v>
      </c>
      <c r="G189" s="231"/>
      <c r="H189" s="233" t="s">
        <v>19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156</v>
      </c>
      <c r="AU189" s="240" t="s">
        <v>81</v>
      </c>
      <c r="AV189" s="13" t="s">
        <v>79</v>
      </c>
      <c r="AW189" s="13" t="s">
        <v>33</v>
      </c>
      <c r="AX189" s="13" t="s">
        <v>71</v>
      </c>
      <c r="AY189" s="240" t="s">
        <v>138</v>
      </c>
    </row>
    <row r="190" spans="1:51" s="14" customFormat="1" ht="12">
      <c r="A190" s="14"/>
      <c r="B190" s="241"/>
      <c r="C190" s="242"/>
      <c r="D190" s="232" t="s">
        <v>156</v>
      </c>
      <c r="E190" s="243" t="s">
        <v>19</v>
      </c>
      <c r="F190" s="244" t="s">
        <v>269</v>
      </c>
      <c r="G190" s="242"/>
      <c r="H190" s="245">
        <v>15.674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156</v>
      </c>
      <c r="AU190" s="251" t="s">
        <v>81</v>
      </c>
      <c r="AV190" s="14" t="s">
        <v>81</v>
      </c>
      <c r="AW190" s="14" t="s">
        <v>33</v>
      </c>
      <c r="AX190" s="14" t="s">
        <v>71</v>
      </c>
      <c r="AY190" s="251" t="s">
        <v>138</v>
      </c>
    </row>
    <row r="191" spans="1:51" s="13" customFormat="1" ht="12">
      <c r="A191" s="13"/>
      <c r="B191" s="230"/>
      <c r="C191" s="231"/>
      <c r="D191" s="232" t="s">
        <v>156</v>
      </c>
      <c r="E191" s="233" t="s">
        <v>19</v>
      </c>
      <c r="F191" s="234" t="s">
        <v>160</v>
      </c>
      <c r="G191" s="231"/>
      <c r="H191" s="233" t="s">
        <v>19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156</v>
      </c>
      <c r="AU191" s="240" t="s">
        <v>81</v>
      </c>
      <c r="AV191" s="13" t="s">
        <v>79</v>
      </c>
      <c r="AW191" s="13" t="s">
        <v>33</v>
      </c>
      <c r="AX191" s="13" t="s">
        <v>71</v>
      </c>
      <c r="AY191" s="240" t="s">
        <v>138</v>
      </c>
    </row>
    <row r="192" spans="1:51" s="14" customFormat="1" ht="12">
      <c r="A192" s="14"/>
      <c r="B192" s="241"/>
      <c r="C192" s="242"/>
      <c r="D192" s="232" t="s">
        <v>156</v>
      </c>
      <c r="E192" s="243" t="s">
        <v>19</v>
      </c>
      <c r="F192" s="244" t="s">
        <v>270</v>
      </c>
      <c r="G192" s="242"/>
      <c r="H192" s="245">
        <v>18.293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156</v>
      </c>
      <c r="AU192" s="251" t="s">
        <v>81</v>
      </c>
      <c r="AV192" s="14" t="s">
        <v>81</v>
      </c>
      <c r="AW192" s="14" t="s">
        <v>33</v>
      </c>
      <c r="AX192" s="14" t="s">
        <v>71</v>
      </c>
      <c r="AY192" s="251" t="s">
        <v>138</v>
      </c>
    </row>
    <row r="193" spans="1:51" s="13" customFormat="1" ht="12">
      <c r="A193" s="13"/>
      <c r="B193" s="230"/>
      <c r="C193" s="231"/>
      <c r="D193" s="232" t="s">
        <v>156</v>
      </c>
      <c r="E193" s="233" t="s">
        <v>19</v>
      </c>
      <c r="F193" s="234" t="s">
        <v>163</v>
      </c>
      <c r="G193" s="231"/>
      <c r="H193" s="233" t="s">
        <v>19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156</v>
      </c>
      <c r="AU193" s="240" t="s">
        <v>81</v>
      </c>
      <c r="AV193" s="13" t="s">
        <v>79</v>
      </c>
      <c r="AW193" s="13" t="s">
        <v>33</v>
      </c>
      <c r="AX193" s="13" t="s">
        <v>71</v>
      </c>
      <c r="AY193" s="240" t="s">
        <v>138</v>
      </c>
    </row>
    <row r="194" spans="1:51" s="14" customFormat="1" ht="12">
      <c r="A194" s="14"/>
      <c r="B194" s="241"/>
      <c r="C194" s="242"/>
      <c r="D194" s="232" t="s">
        <v>156</v>
      </c>
      <c r="E194" s="243" t="s">
        <v>19</v>
      </c>
      <c r="F194" s="244" t="s">
        <v>271</v>
      </c>
      <c r="G194" s="242"/>
      <c r="H194" s="245">
        <v>30.908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156</v>
      </c>
      <c r="AU194" s="251" t="s">
        <v>81</v>
      </c>
      <c r="AV194" s="14" t="s">
        <v>81</v>
      </c>
      <c r="AW194" s="14" t="s">
        <v>33</v>
      </c>
      <c r="AX194" s="14" t="s">
        <v>71</v>
      </c>
      <c r="AY194" s="251" t="s">
        <v>138</v>
      </c>
    </row>
    <row r="195" spans="1:51" s="14" customFormat="1" ht="12">
      <c r="A195" s="14"/>
      <c r="B195" s="241"/>
      <c r="C195" s="242"/>
      <c r="D195" s="232" t="s">
        <v>156</v>
      </c>
      <c r="E195" s="243" t="s">
        <v>19</v>
      </c>
      <c r="F195" s="244" t="s">
        <v>272</v>
      </c>
      <c r="G195" s="242"/>
      <c r="H195" s="245">
        <v>85.68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156</v>
      </c>
      <c r="AU195" s="251" t="s">
        <v>81</v>
      </c>
      <c r="AV195" s="14" t="s">
        <v>81</v>
      </c>
      <c r="AW195" s="14" t="s">
        <v>33</v>
      </c>
      <c r="AX195" s="14" t="s">
        <v>71</v>
      </c>
      <c r="AY195" s="251" t="s">
        <v>138</v>
      </c>
    </row>
    <row r="196" spans="1:51" s="15" customFormat="1" ht="12">
      <c r="A196" s="15"/>
      <c r="B196" s="252"/>
      <c r="C196" s="253"/>
      <c r="D196" s="232" t="s">
        <v>156</v>
      </c>
      <c r="E196" s="254" t="s">
        <v>19</v>
      </c>
      <c r="F196" s="255" t="s">
        <v>166</v>
      </c>
      <c r="G196" s="253"/>
      <c r="H196" s="256">
        <v>150.555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2" t="s">
        <v>156</v>
      </c>
      <c r="AU196" s="262" t="s">
        <v>81</v>
      </c>
      <c r="AV196" s="15" t="s">
        <v>147</v>
      </c>
      <c r="AW196" s="15" t="s">
        <v>33</v>
      </c>
      <c r="AX196" s="15" t="s">
        <v>79</v>
      </c>
      <c r="AY196" s="262" t="s">
        <v>138</v>
      </c>
    </row>
    <row r="197" spans="1:63" s="12" customFormat="1" ht="25.9" customHeight="1">
      <c r="A197" s="12"/>
      <c r="B197" s="196"/>
      <c r="C197" s="197"/>
      <c r="D197" s="198" t="s">
        <v>70</v>
      </c>
      <c r="E197" s="199" t="s">
        <v>273</v>
      </c>
      <c r="F197" s="199" t="s">
        <v>274</v>
      </c>
      <c r="G197" s="197"/>
      <c r="H197" s="197"/>
      <c r="I197" s="200"/>
      <c r="J197" s="201">
        <f>BK197</f>
        <v>0</v>
      </c>
      <c r="K197" s="197"/>
      <c r="L197" s="202"/>
      <c r="M197" s="203"/>
      <c r="N197" s="204"/>
      <c r="O197" s="204"/>
      <c r="P197" s="205">
        <f>SUM(P198:P209)</f>
        <v>0</v>
      </c>
      <c r="Q197" s="204"/>
      <c r="R197" s="205">
        <f>SUM(R198:R209)</f>
        <v>0</v>
      </c>
      <c r="S197" s="204"/>
      <c r="T197" s="206">
        <f>SUM(T198:T209)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7" t="s">
        <v>147</v>
      </c>
      <c r="AT197" s="208" t="s">
        <v>70</v>
      </c>
      <c r="AU197" s="208" t="s">
        <v>71</v>
      </c>
      <c r="AY197" s="207" t="s">
        <v>138</v>
      </c>
      <c r="BK197" s="209">
        <f>SUM(BK198:BK209)</f>
        <v>0</v>
      </c>
    </row>
    <row r="198" spans="1:65" s="2" customFormat="1" ht="24.15" customHeight="1">
      <c r="A198" s="38"/>
      <c r="B198" s="39"/>
      <c r="C198" s="212" t="s">
        <v>275</v>
      </c>
      <c r="D198" s="212" t="s">
        <v>142</v>
      </c>
      <c r="E198" s="213" t="s">
        <v>276</v>
      </c>
      <c r="F198" s="214" t="s">
        <v>277</v>
      </c>
      <c r="G198" s="215" t="s">
        <v>278</v>
      </c>
      <c r="H198" s="216">
        <v>10</v>
      </c>
      <c r="I198" s="217"/>
      <c r="J198" s="218">
        <f>ROUND(I198*H198,2)</f>
        <v>0</v>
      </c>
      <c r="K198" s="214" t="s">
        <v>146</v>
      </c>
      <c r="L198" s="44"/>
      <c r="M198" s="219" t="s">
        <v>19</v>
      </c>
      <c r="N198" s="220" t="s">
        <v>42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279</v>
      </c>
      <c r="AT198" s="223" t="s">
        <v>142</v>
      </c>
      <c r="AU198" s="223" t="s">
        <v>79</v>
      </c>
      <c r="AY198" s="17" t="s">
        <v>138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79</v>
      </c>
      <c r="BK198" s="224">
        <f>ROUND(I198*H198,2)</f>
        <v>0</v>
      </c>
      <c r="BL198" s="17" t="s">
        <v>279</v>
      </c>
      <c r="BM198" s="223" t="s">
        <v>280</v>
      </c>
    </row>
    <row r="199" spans="1:47" s="2" customFormat="1" ht="12">
      <c r="A199" s="38"/>
      <c r="B199" s="39"/>
      <c r="C199" s="40"/>
      <c r="D199" s="225" t="s">
        <v>149</v>
      </c>
      <c r="E199" s="40"/>
      <c r="F199" s="226" t="s">
        <v>281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149</v>
      </c>
      <c r="AU199" s="17" t="s">
        <v>79</v>
      </c>
    </row>
    <row r="200" spans="1:51" s="13" customFormat="1" ht="12">
      <c r="A200" s="13"/>
      <c r="B200" s="230"/>
      <c r="C200" s="231"/>
      <c r="D200" s="232" t="s">
        <v>156</v>
      </c>
      <c r="E200" s="233" t="s">
        <v>19</v>
      </c>
      <c r="F200" s="234" t="s">
        <v>282</v>
      </c>
      <c r="G200" s="231"/>
      <c r="H200" s="233" t="s">
        <v>19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156</v>
      </c>
      <c r="AU200" s="240" t="s">
        <v>79</v>
      </c>
      <c r="AV200" s="13" t="s">
        <v>79</v>
      </c>
      <c r="AW200" s="13" t="s">
        <v>33</v>
      </c>
      <c r="AX200" s="13" t="s">
        <v>71</v>
      </c>
      <c r="AY200" s="240" t="s">
        <v>138</v>
      </c>
    </row>
    <row r="201" spans="1:51" s="14" customFormat="1" ht="12">
      <c r="A201" s="14"/>
      <c r="B201" s="241"/>
      <c r="C201" s="242"/>
      <c r="D201" s="232" t="s">
        <v>156</v>
      </c>
      <c r="E201" s="243" t="s">
        <v>19</v>
      </c>
      <c r="F201" s="244" t="s">
        <v>283</v>
      </c>
      <c r="G201" s="242"/>
      <c r="H201" s="245">
        <v>10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156</v>
      </c>
      <c r="AU201" s="251" t="s">
        <v>79</v>
      </c>
      <c r="AV201" s="14" t="s">
        <v>81</v>
      </c>
      <c r="AW201" s="14" t="s">
        <v>33</v>
      </c>
      <c r="AX201" s="14" t="s">
        <v>79</v>
      </c>
      <c r="AY201" s="251" t="s">
        <v>138</v>
      </c>
    </row>
    <row r="202" spans="1:65" s="2" customFormat="1" ht="24.15" customHeight="1">
      <c r="A202" s="38"/>
      <c r="B202" s="39"/>
      <c r="C202" s="212" t="s">
        <v>283</v>
      </c>
      <c r="D202" s="212" t="s">
        <v>142</v>
      </c>
      <c r="E202" s="213" t="s">
        <v>284</v>
      </c>
      <c r="F202" s="214" t="s">
        <v>285</v>
      </c>
      <c r="G202" s="215" t="s">
        <v>278</v>
      </c>
      <c r="H202" s="216">
        <v>3</v>
      </c>
      <c r="I202" s="217"/>
      <c r="J202" s="218">
        <f>ROUND(I202*H202,2)</f>
        <v>0</v>
      </c>
      <c r="K202" s="214" t="s">
        <v>146</v>
      </c>
      <c r="L202" s="44"/>
      <c r="M202" s="219" t="s">
        <v>19</v>
      </c>
      <c r="N202" s="220" t="s">
        <v>42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279</v>
      </c>
      <c r="AT202" s="223" t="s">
        <v>142</v>
      </c>
      <c r="AU202" s="223" t="s">
        <v>79</v>
      </c>
      <c r="AY202" s="17" t="s">
        <v>138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79</v>
      </c>
      <c r="BK202" s="224">
        <f>ROUND(I202*H202,2)</f>
        <v>0</v>
      </c>
      <c r="BL202" s="17" t="s">
        <v>279</v>
      </c>
      <c r="BM202" s="223" t="s">
        <v>286</v>
      </c>
    </row>
    <row r="203" spans="1:47" s="2" customFormat="1" ht="12">
      <c r="A203" s="38"/>
      <c r="B203" s="39"/>
      <c r="C203" s="40"/>
      <c r="D203" s="225" t="s">
        <v>149</v>
      </c>
      <c r="E203" s="40"/>
      <c r="F203" s="226" t="s">
        <v>287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149</v>
      </c>
      <c r="AU203" s="17" t="s">
        <v>79</v>
      </c>
    </row>
    <row r="204" spans="1:51" s="13" customFormat="1" ht="12">
      <c r="A204" s="13"/>
      <c r="B204" s="230"/>
      <c r="C204" s="231"/>
      <c r="D204" s="232" t="s">
        <v>156</v>
      </c>
      <c r="E204" s="233" t="s">
        <v>19</v>
      </c>
      <c r="F204" s="234" t="s">
        <v>288</v>
      </c>
      <c r="G204" s="231"/>
      <c r="H204" s="233" t="s">
        <v>19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156</v>
      </c>
      <c r="AU204" s="240" t="s">
        <v>79</v>
      </c>
      <c r="AV204" s="13" t="s">
        <v>79</v>
      </c>
      <c r="AW204" s="13" t="s">
        <v>33</v>
      </c>
      <c r="AX204" s="13" t="s">
        <v>71</v>
      </c>
      <c r="AY204" s="240" t="s">
        <v>138</v>
      </c>
    </row>
    <row r="205" spans="1:51" s="13" customFormat="1" ht="12">
      <c r="A205" s="13"/>
      <c r="B205" s="230"/>
      <c r="C205" s="231"/>
      <c r="D205" s="232" t="s">
        <v>156</v>
      </c>
      <c r="E205" s="233" t="s">
        <v>19</v>
      </c>
      <c r="F205" s="234" t="s">
        <v>160</v>
      </c>
      <c r="G205" s="231"/>
      <c r="H205" s="233" t="s">
        <v>19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156</v>
      </c>
      <c r="AU205" s="240" t="s">
        <v>79</v>
      </c>
      <c r="AV205" s="13" t="s">
        <v>79</v>
      </c>
      <c r="AW205" s="13" t="s">
        <v>33</v>
      </c>
      <c r="AX205" s="13" t="s">
        <v>71</v>
      </c>
      <c r="AY205" s="240" t="s">
        <v>138</v>
      </c>
    </row>
    <row r="206" spans="1:51" s="14" customFormat="1" ht="12">
      <c r="A206" s="14"/>
      <c r="B206" s="241"/>
      <c r="C206" s="242"/>
      <c r="D206" s="232" t="s">
        <v>156</v>
      </c>
      <c r="E206" s="243" t="s">
        <v>19</v>
      </c>
      <c r="F206" s="244" t="s">
        <v>81</v>
      </c>
      <c r="G206" s="242"/>
      <c r="H206" s="245">
        <v>2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156</v>
      </c>
      <c r="AU206" s="251" t="s">
        <v>79</v>
      </c>
      <c r="AV206" s="14" t="s">
        <v>81</v>
      </c>
      <c r="AW206" s="14" t="s">
        <v>33</v>
      </c>
      <c r="AX206" s="14" t="s">
        <v>71</v>
      </c>
      <c r="AY206" s="251" t="s">
        <v>138</v>
      </c>
    </row>
    <row r="207" spans="1:51" s="13" customFormat="1" ht="12">
      <c r="A207" s="13"/>
      <c r="B207" s="230"/>
      <c r="C207" s="231"/>
      <c r="D207" s="232" t="s">
        <v>156</v>
      </c>
      <c r="E207" s="233" t="s">
        <v>19</v>
      </c>
      <c r="F207" s="234" t="s">
        <v>289</v>
      </c>
      <c r="G207" s="231"/>
      <c r="H207" s="233" t="s">
        <v>19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156</v>
      </c>
      <c r="AU207" s="240" t="s">
        <v>79</v>
      </c>
      <c r="AV207" s="13" t="s">
        <v>79</v>
      </c>
      <c r="AW207" s="13" t="s">
        <v>33</v>
      </c>
      <c r="AX207" s="13" t="s">
        <v>71</v>
      </c>
      <c r="AY207" s="240" t="s">
        <v>138</v>
      </c>
    </row>
    <row r="208" spans="1:51" s="14" customFormat="1" ht="12">
      <c r="A208" s="14"/>
      <c r="B208" s="241"/>
      <c r="C208" s="242"/>
      <c r="D208" s="232" t="s">
        <v>156</v>
      </c>
      <c r="E208" s="243" t="s">
        <v>19</v>
      </c>
      <c r="F208" s="244" t="s">
        <v>79</v>
      </c>
      <c r="G208" s="242"/>
      <c r="H208" s="245">
        <v>1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156</v>
      </c>
      <c r="AU208" s="251" t="s">
        <v>79</v>
      </c>
      <c r="AV208" s="14" t="s">
        <v>81</v>
      </c>
      <c r="AW208" s="14" t="s">
        <v>33</v>
      </c>
      <c r="AX208" s="14" t="s">
        <v>71</v>
      </c>
      <c r="AY208" s="251" t="s">
        <v>138</v>
      </c>
    </row>
    <row r="209" spans="1:51" s="15" customFormat="1" ht="12">
      <c r="A209" s="15"/>
      <c r="B209" s="252"/>
      <c r="C209" s="253"/>
      <c r="D209" s="232" t="s">
        <v>156</v>
      </c>
      <c r="E209" s="254" t="s">
        <v>19</v>
      </c>
      <c r="F209" s="255" t="s">
        <v>166</v>
      </c>
      <c r="G209" s="253"/>
      <c r="H209" s="256">
        <v>3</v>
      </c>
      <c r="I209" s="257"/>
      <c r="J209" s="253"/>
      <c r="K209" s="253"/>
      <c r="L209" s="258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2" t="s">
        <v>156</v>
      </c>
      <c r="AU209" s="262" t="s">
        <v>79</v>
      </c>
      <c r="AV209" s="15" t="s">
        <v>147</v>
      </c>
      <c r="AW209" s="15" t="s">
        <v>33</v>
      </c>
      <c r="AX209" s="15" t="s">
        <v>79</v>
      </c>
      <c r="AY209" s="262" t="s">
        <v>138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87:K20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2/949101111"/>
    <hyperlink ref="F94" r:id="rId2" display="https://podminky.urs.cz/item/CS_URS_2022_02/962031132"/>
    <hyperlink ref="F106" r:id="rId3" display="https://podminky.urs.cz/item/CS_URS_2022_02/965042121"/>
    <hyperlink ref="F110" r:id="rId4" display="https://podminky.urs.cz/item/CS_URS_2022_02/968062354"/>
    <hyperlink ref="F114" r:id="rId5" display="https://podminky.urs.cz/item/CS_URS_2022_02/968072455"/>
    <hyperlink ref="F124" r:id="rId6" display="https://podminky.urs.cz/item/CS_URS_2022_02/972044451"/>
    <hyperlink ref="F131" r:id="rId7" display="https://podminky.urs.cz/item/CS_URS_2022_02/978013191"/>
    <hyperlink ref="F144" r:id="rId8" display="https://podminky.urs.cz/item/CS_URS_2022_02/997013213"/>
    <hyperlink ref="F146" r:id="rId9" display="https://podminky.urs.cz/item/CS_URS_2022_02/997013501"/>
    <hyperlink ref="F148" r:id="rId10" display="https://podminky.urs.cz/item/CS_URS_2022_02/997013509"/>
    <hyperlink ref="F151" r:id="rId11" display="https://podminky.urs.cz/item/CS_URS_2022_02/997013603"/>
    <hyperlink ref="F153" r:id="rId12" display="https://podminky.urs.cz/item/CS_URS_2022_02/997013607"/>
    <hyperlink ref="F156" r:id="rId13" display="https://podminky.urs.cz/item/CS_URS_2022_02/997013631"/>
    <hyperlink ref="F160" r:id="rId14" display="https://podminky.urs.cz/item/CS_URS_2022_02/764002851"/>
    <hyperlink ref="F165" r:id="rId15" display="https://podminky.urs.cz/item/CS_URS_2022_02/771571810"/>
    <hyperlink ref="F175" r:id="rId16" display="https://podminky.urs.cz/item/CS_URS_2022_02/781471810"/>
    <hyperlink ref="F188" r:id="rId17" display="https://podminky.urs.cz/item/CS_URS_2022_02/784121001"/>
    <hyperlink ref="F199" r:id="rId18" display="https://podminky.urs.cz/item/CS_URS_2022_02/HZS1292"/>
    <hyperlink ref="F203" r:id="rId19" display="https://podminky.urs.cz/item/CS_URS_2022_02/HZS2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Stavební úpravy sociálních prostor v objektu Petřínská 43, Plzeň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108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290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14. 7. 2022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28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38"/>
      <c r="J30" s="153">
        <f>ROUND(J94,2)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4" t="s">
        <v>38</v>
      </c>
      <c r="J32" s="154" t="s">
        <v>40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41</v>
      </c>
      <c r="E33" s="142" t="s">
        <v>42</v>
      </c>
      <c r="F33" s="156">
        <f>ROUND((SUM(BE94:BE543)),2)</f>
        <v>0</v>
      </c>
      <c r="G33" s="38"/>
      <c r="H33" s="38"/>
      <c r="I33" s="157">
        <v>0.21</v>
      </c>
      <c r="J33" s="156">
        <f>ROUND(((SUM(BE94:BE543))*I33),2)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56">
        <f>ROUND((SUM(BF94:BF543)),2)</f>
        <v>0</v>
      </c>
      <c r="G34" s="38"/>
      <c r="H34" s="38"/>
      <c r="I34" s="157">
        <v>0.15</v>
      </c>
      <c r="J34" s="156">
        <f>ROUND(((SUM(BF94:BF543))*I34),2)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56">
        <f>ROUND((SUM(BG94:BG543)),2)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56">
        <f>ROUND((SUM(BH94:BH543)),2)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ROUND((SUM(BI94:BI543)),2)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Stavební úpravy sociálních prostor v objektu Petřínská 43, Plzeň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b - Stavební část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Petřínská 43</v>
      </c>
      <c r="G52" s="40"/>
      <c r="H52" s="40"/>
      <c r="I52" s="32" t="s">
        <v>23</v>
      </c>
      <c r="J52" s="72" t="str">
        <f>IF(J12="","",J12)</f>
        <v>14. 7. 2022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HBH Atelier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111</v>
      </c>
      <c r="D57" s="171"/>
      <c r="E57" s="171"/>
      <c r="F57" s="171"/>
      <c r="G57" s="171"/>
      <c r="H57" s="171"/>
      <c r="I57" s="171"/>
      <c r="J57" s="172" t="s">
        <v>112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69</v>
      </c>
      <c r="D59" s="40"/>
      <c r="E59" s="40"/>
      <c r="F59" s="40"/>
      <c r="G59" s="40"/>
      <c r="H59" s="40"/>
      <c r="I59" s="40"/>
      <c r="J59" s="102">
        <f>J94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 hidden="1">
      <c r="A60" s="9"/>
      <c r="B60" s="174"/>
      <c r="C60" s="175"/>
      <c r="D60" s="176" t="s">
        <v>114</v>
      </c>
      <c r="E60" s="177"/>
      <c r="F60" s="177"/>
      <c r="G60" s="177"/>
      <c r="H60" s="177"/>
      <c r="I60" s="177"/>
      <c r="J60" s="178">
        <f>J95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0"/>
      <c r="C61" s="125"/>
      <c r="D61" s="181" t="s">
        <v>291</v>
      </c>
      <c r="E61" s="182"/>
      <c r="F61" s="182"/>
      <c r="G61" s="182"/>
      <c r="H61" s="182"/>
      <c r="I61" s="182"/>
      <c r="J61" s="183">
        <f>J96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0"/>
      <c r="C62" s="125"/>
      <c r="D62" s="181" t="s">
        <v>292</v>
      </c>
      <c r="E62" s="182"/>
      <c r="F62" s="182"/>
      <c r="G62" s="182"/>
      <c r="H62" s="182"/>
      <c r="I62" s="182"/>
      <c r="J62" s="183">
        <f>J157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80"/>
      <c r="C63" s="125"/>
      <c r="D63" s="181" t="s">
        <v>115</v>
      </c>
      <c r="E63" s="182"/>
      <c r="F63" s="182"/>
      <c r="G63" s="182"/>
      <c r="H63" s="182"/>
      <c r="I63" s="182"/>
      <c r="J63" s="183">
        <f>J241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80"/>
      <c r="C64" s="125"/>
      <c r="D64" s="181" t="s">
        <v>116</v>
      </c>
      <c r="E64" s="182"/>
      <c r="F64" s="182"/>
      <c r="G64" s="182"/>
      <c r="H64" s="182"/>
      <c r="I64" s="182"/>
      <c r="J64" s="183">
        <f>J264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0"/>
      <c r="C65" s="125"/>
      <c r="D65" s="181" t="s">
        <v>293</v>
      </c>
      <c r="E65" s="182"/>
      <c r="F65" s="182"/>
      <c r="G65" s="182"/>
      <c r="H65" s="182"/>
      <c r="I65" s="182"/>
      <c r="J65" s="183">
        <f>J274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 hidden="1">
      <c r="A66" s="9"/>
      <c r="B66" s="174"/>
      <c r="C66" s="175"/>
      <c r="D66" s="176" t="s">
        <v>117</v>
      </c>
      <c r="E66" s="177"/>
      <c r="F66" s="177"/>
      <c r="G66" s="177"/>
      <c r="H66" s="177"/>
      <c r="I66" s="177"/>
      <c r="J66" s="178">
        <f>J277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 hidden="1">
      <c r="A67" s="10"/>
      <c r="B67" s="180"/>
      <c r="C67" s="125"/>
      <c r="D67" s="181" t="s">
        <v>294</v>
      </c>
      <c r="E67" s="182"/>
      <c r="F67" s="182"/>
      <c r="G67" s="182"/>
      <c r="H67" s="182"/>
      <c r="I67" s="182"/>
      <c r="J67" s="183">
        <f>J278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 hidden="1">
      <c r="A68" s="10"/>
      <c r="B68" s="180"/>
      <c r="C68" s="125"/>
      <c r="D68" s="181" t="s">
        <v>295</v>
      </c>
      <c r="E68" s="182"/>
      <c r="F68" s="182"/>
      <c r="G68" s="182"/>
      <c r="H68" s="182"/>
      <c r="I68" s="182"/>
      <c r="J68" s="183">
        <f>J336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 hidden="1">
      <c r="A69" s="10"/>
      <c r="B69" s="180"/>
      <c r="C69" s="125"/>
      <c r="D69" s="181" t="s">
        <v>119</v>
      </c>
      <c r="E69" s="182"/>
      <c r="F69" s="182"/>
      <c r="G69" s="182"/>
      <c r="H69" s="182"/>
      <c r="I69" s="182"/>
      <c r="J69" s="183">
        <f>J366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80"/>
      <c r="C70" s="125"/>
      <c r="D70" s="181" t="s">
        <v>120</v>
      </c>
      <c r="E70" s="182"/>
      <c r="F70" s="182"/>
      <c r="G70" s="182"/>
      <c r="H70" s="182"/>
      <c r="I70" s="182"/>
      <c r="J70" s="183">
        <f>J450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 hidden="1">
      <c r="A71" s="10"/>
      <c r="B71" s="180"/>
      <c r="C71" s="125"/>
      <c r="D71" s="181" t="s">
        <v>296</v>
      </c>
      <c r="E71" s="182"/>
      <c r="F71" s="182"/>
      <c r="G71" s="182"/>
      <c r="H71" s="182"/>
      <c r="I71" s="182"/>
      <c r="J71" s="183">
        <f>J491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 hidden="1">
      <c r="A72" s="10"/>
      <c r="B72" s="180"/>
      <c r="C72" s="125"/>
      <c r="D72" s="181" t="s">
        <v>121</v>
      </c>
      <c r="E72" s="182"/>
      <c r="F72" s="182"/>
      <c r="G72" s="182"/>
      <c r="H72" s="182"/>
      <c r="I72" s="182"/>
      <c r="J72" s="183">
        <f>J507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 hidden="1">
      <c r="A73" s="10"/>
      <c r="B73" s="180"/>
      <c r="C73" s="125"/>
      <c r="D73" s="181" t="s">
        <v>297</v>
      </c>
      <c r="E73" s="182"/>
      <c r="F73" s="182"/>
      <c r="G73" s="182"/>
      <c r="H73" s="182"/>
      <c r="I73" s="182"/>
      <c r="J73" s="183">
        <f>J533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 hidden="1">
      <c r="A74" s="9"/>
      <c r="B74" s="174"/>
      <c r="C74" s="175"/>
      <c r="D74" s="176" t="s">
        <v>122</v>
      </c>
      <c r="E74" s="177"/>
      <c r="F74" s="177"/>
      <c r="G74" s="177"/>
      <c r="H74" s="177"/>
      <c r="I74" s="177"/>
      <c r="J74" s="178">
        <f>J539</f>
        <v>0</v>
      </c>
      <c r="K74" s="175"/>
      <c r="L74" s="17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 hidden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 hidden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t="12" hidden="1"/>
    <row r="78" ht="12" hidden="1"/>
    <row r="79" ht="12" hidden="1"/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123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69" t="str">
        <f>E7</f>
        <v>Stavební úpravy sociálních prostor v objektu Petřínská 43, Plzeň</v>
      </c>
      <c r="F84" s="32"/>
      <c r="G84" s="32"/>
      <c r="H84" s="32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108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E9</f>
        <v>b - Stavební část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F12</f>
        <v>Petřínská 43</v>
      </c>
      <c r="G88" s="40"/>
      <c r="H88" s="40"/>
      <c r="I88" s="32" t="s">
        <v>23</v>
      </c>
      <c r="J88" s="72" t="str">
        <f>IF(J12="","",J12)</f>
        <v>14. 7. 2022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E15</f>
        <v xml:space="preserve"> </v>
      </c>
      <c r="G90" s="40"/>
      <c r="H90" s="40"/>
      <c r="I90" s="32" t="s">
        <v>31</v>
      </c>
      <c r="J90" s="36" t="str">
        <f>E21</f>
        <v>HBH Atelier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40"/>
      <c r="E91" s="40"/>
      <c r="F91" s="27" t="str">
        <f>IF(E18="","",E18)</f>
        <v>Vyplň údaj</v>
      </c>
      <c r="G91" s="40"/>
      <c r="H91" s="40"/>
      <c r="I91" s="32" t="s">
        <v>34</v>
      </c>
      <c r="J91" s="36" t="str">
        <f>E24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124</v>
      </c>
      <c r="D93" s="188" t="s">
        <v>56</v>
      </c>
      <c r="E93" s="188" t="s">
        <v>52</v>
      </c>
      <c r="F93" s="188" t="s">
        <v>53</v>
      </c>
      <c r="G93" s="188" t="s">
        <v>125</v>
      </c>
      <c r="H93" s="188" t="s">
        <v>126</v>
      </c>
      <c r="I93" s="188" t="s">
        <v>127</v>
      </c>
      <c r="J93" s="188" t="s">
        <v>112</v>
      </c>
      <c r="K93" s="189" t="s">
        <v>128</v>
      </c>
      <c r="L93" s="190"/>
      <c r="M93" s="92" t="s">
        <v>19</v>
      </c>
      <c r="N93" s="93" t="s">
        <v>41</v>
      </c>
      <c r="O93" s="93" t="s">
        <v>129</v>
      </c>
      <c r="P93" s="93" t="s">
        <v>130</v>
      </c>
      <c r="Q93" s="93" t="s">
        <v>131</v>
      </c>
      <c r="R93" s="93" t="s">
        <v>132</v>
      </c>
      <c r="S93" s="93" t="s">
        <v>133</v>
      </c>
      <c r="T93" s="94" t="s">
        <v>134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135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P95+P277+P539</f>
        <v>0</v>
      </c>
      <c r="Q94" s="96"/>
      <c r="R94" s="193">
        <f>R95+R277+R539</f>
        <v>37.044317050000004</v>
      </c>
      <c r="S94" s="96"/>
      <c r="T94" s="194">
        <f>T95+T277+T539</f>
        <v>0.444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70</v>
      </c>
      <c r="AU94" s="17" t="s">
        <v>113</v>
      </c>
      <c r="BK94" s="195">
        <f>BK95+BK277+BK539</f>
        <v>0</v>
      </c>
    </row>
    <row r="95" spans="1:63" s="12" customFormat="1" ht="25.9" customHeight="1">
      <c r="A95" s="12"/>
      <c r="B95" s="196"/>
      <c r="C95" s="197"/>
      <c r="D95" s="198" t="s">
        <v>70</v>
      </c>
      <c r="E95" s="199" t="s">
        <v>136</v>
      </c>
      <c r="F95" s="199" t="s">
        <v>137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P96+P157+P241+P264+P274</f>
        <v>0</v>
      </c>
      <c r="Q95" s="204"/>
      <c r="R95" s="205">
        <f>R96+R157+R241+R264+R274</f>
        <v>27.577651950000003</v>
      </c>
      <c r="S95" s="204"/>
      <c r="T95" s="206">
        <f>T96+T157+T241+T264+T274</f>
        <v>0.444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79</v>
      </c>
      <c r="AT95" s="208" t="s">
        <v>70</v>
      </c>
      <c r="AU95" s="208" t="s">
        <v>71</v>
      </c>
      <c r="AY95" s="207" t="s">
        <v>138</v>
      </c>
      <c r="BK95" s="209">
        <f>BK96+BK157+BK241+BK264+BK274</f>
        <v>0</v>
      </c>
    </row>
    <row r="96" spans="1:63" s="12" customFormat="1" ht="22.8" customHeight="1">
      <c r="A96" s="12"/>
      <c r="B96" s="196"/>
      <c r="C96" s="197"/>
      <c r="D96" s="198" t="s">
        <v>70</v>
      </c>
      <c r="E96" s="210" t="s">
        <v>151</v>
      </c>
      <c r="F96" s="210" t="s">
        <v>298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SUM(P97:P156)</f>
        <v>0</v>
      </c>
      <c r="Q96" s="204"/>
      <c r="R96" s="205">
        <f>SUM(R97:R156)</f>
        <v>13.195806900000001</v>
      </c>
      <c r="S96" s="204"/>
      <c r="T96" s="206">
        <f>SUM(T97:T156)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79</v>
      </c>
      <c r="AT96" s="208" t="s">
        <v>70</v>
      </c>
      <c r="AU96" s="208" t="s">
        <v>79</v>
      </c>
      <c r="AY96" s="207" t="s">
        <v>138</v>
      </c>
      <c r="BK96" s="209">
        <f>SUM(BK97:BK156)</f>
        <v>0</v>
      </c>
    </row>
    <row r="97" spans="1:65" s="2" customFormat="1" ht="37.8" customHeight="1">
      <c r="A97" s="38"/>
      <c r="B97" s="39"/>
      <c r="C97" s="212" t="s">
        <v>299</v>
      </c>
      <c r="D97" s="212" t="s">
        <v>142</v>
      </c>
      <c r="E97" s="213" t="s">
        <v>300</v>
      </c>
      <c r="F97" s="214" t="s">
        <v>301</v>
      </c>
      <c r="G97" s="215" t="s">
        <v>170</v>
      </c>
      <c r="H97" s="216">
        <v>0.405</v>
      </c>
      <c r="I97" s="217"/>
      <c r="J97" s="218">
        <f>ROUND(I97*H97,2)</f>
        <v>0</v>
      </c>
      <c r="K97" s="214" t="s">
        <v>146</v>
      </c>
      <c r="L97" s="44"/>
      <c r="M97" s="219" t="s">
        <v>19</v>
      </c>
      <c r="N97" s="220" t="s">
        <v>42</v>
      </c>
      <c r="O97" s="84"/>
      <c r="P97" s="221">
        <f>O97*H97</f>
        <v>0</v>
      </c>
      <c r="Q97" s="221">
        <v>1.8775</v>
      </c>
      <c r="R97" s="221">
        <f>Q97*H97</f>
        <v>0.7603875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147</v>
      </c>
      <c r="AT97" s="223" t="s">
        <v>142</v>
      </c>
      <c r="AU97" s="223" t="s">
        <v>81</v>
      </c>
      <c r="AY97" s="17" t="s">
        <v>138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79</v>
      </c>
      <c r="BK97" s="224">
        <f>ROUND(I97*H97,2)</f>
        <v>0</v>
      </c>
      <c r="BL97" s="17" t="s">
        <v>147</v>
      </c>
      <c r="BM97" s="223" t="s">
        <v>302</v>
      </c>
    </row>
    <row r="98" spans="1:47" s="2" customFormat="1" ht="12">
      <c r="A98" s="38"/>
      <c r="B98" s="39"/>
      <c r="C98" s="40"/>
      <c r="D98" s="225" t="s">
        <v>149</v>
      </c>
      <c r="E98" s="40"/>
      <c r="F98" s="226" t="s">
        <v>303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149</v>
      </c>
      <c r="AU98" s="17" t="s">
        <v>81</v>
      </c>
    </row>
    <row r="99" spans="1:51" s="13" customFormat="1" ht="12">
      <c r="A99" s="13"/>
      <c r="B99" s="230"/>
      <c r="C99" s="231"/>
      <c r="D99" s="232" t="s">
        <v>156</v>
      </c>
      <c r="E99" s="233" t="s">
        <v>19</v>
      </c>
      <c r="F99" s="234" t="s">
        <v>160</v>
      </c>
      <c r="G99" s="231"/>
      <c r="H99" s="233" t="s">
        <v>19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156</v>
      </c>
      <c r="AU99" s="240" t="s">
        <v>81</v>
      </c>
      <c r="AV99" s="13" t="s">
        <v>79</v>
      </c>
      <c r="AW99" s="13" t="s">
        <v>33</v>
      </c>
      <c r="AX99" s="13" t="s">
        <v>71</v>
      </c>
      <c r="AY99" s="240" t="s">
        <v>138</v>
      </c>
    </row>
    <row r="100" spans="1:51" s="14" customFormat="1" ht="12">
      <c r="A100" s="14"/>
      <c r="B100" s="241"/>
      <c r="C100" s="242"/>
      <c r="D100" s="232" t="s">
        <v>156</v>
      </c>
      <c r="E100" s="243" t="s">
        <v>19</v>
      </c>
      <c r="F100" s="244" t="s">
        <v>304</v>
      </c>
      <c r="G100" s="242"/>
      <c r="H100" s="245">
        <v>0.405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156</v>
      </c>
      <c r="AU100" s="251" t="s">
        <v>81</v>
      </c>
      <c r="AV100" s="14" t="s">
        <v>81</v>
      </c>
      <c r="AW100" s="14" t="s">
        <v>33</v>
      </c>
      <c r="AX100" s="14" t="s">
        <v>79</v>
      </c>
      <c r="AY100" s="251" t="s">
        <v>138</v>
      </c>
    </row>
    <row r="101" spans="1:65" s="2" customFormat="1" ht="37.8" customHeight="1">
      <c r="A101" s="38"/>
      <c r="B101" s="39"/>
      <c r="C101" s="212" t="s">
        <v>205</v>
      </c>
      <c r="D101" s="212" t="s">
        <v>142</v>
      </c>
      <c r="E101" s="213" t="s">
        <v>305</v>
      </c>
      <c r="F101" s="214" t="s">
        <v>306</v>
      </c>
      <c r="G101" s="215" t="s">
        <v>208</v>
      </c>
      <c r="H101" s="216">
        <v>0.05</v>
      </c>
      <c r="I101" s="217"/>
      <c r="J101" s="218">
        <f>ROUND(I101*H101,2)</f>
        <v>0</v>
      </c>
      <c r="K101" s="214" t="s">
        <v>146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0.01954</v>
      </c>
      <c r="R101" s="221">
        <f>Q101*H101</f>
        <v>0.000977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147</v>
      </c>
      <c r="AT101" s="223" t="s">
        <v>142</v>
      </c>
      <c r="AU101" s="223" t="s">
        <v>81</v>
      </c>
      <c r="AY101" s="17" t="s">
        <v>138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79</v>
      </c>
      <c r="BK101" s="224">
        <f>ROUND(I101*H101,2)</f>
        <v>0</v>
      </c>
      <c r="BL101" s="17" t="s">
        <v>147</v>
      </c>
      <c r="BM101" s="223" t="s">
        <v>307</v>
      </c>
    </row>
    <row r="102" spans="1:47" s="2" customFormat="1" ht="12">
      <c r="A102" s="38"/>
      <c r="B102" s="39"/>
      <c r="C102" s="40"/>
      <c r="D102" s="225" t="s">
        <v>149</v>
      </c>
      <c r="E102" s="40"/>
      <c r="F102" s="226" t="s">
        <v>308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149</v>
      </c>
      <c r="AU102" s="17" t="s">
        <v>81</v>
      </c>
    </row>
    <row r="103" spans="1:65" s="2" customFormat="1" ht="24.15" customHeight="1">
      <c r="A103" s="38"/>
      <c r="B103" s="39"/>
      <c r="C103" s="266" t="s">
        <v>211</v>
      </c>
      <c r="D103" s="266" t="s">
        <v>309</v>
      </c>
      <c r="E103" s="267" t="s">
        <v>310</v>
      </c>
      <c r="F103" s="268" t="s">
        <v>311</v>
      </c>
      <c r="G103" s="269" t="s">
        <v>208</v>
      </c>
      <c r="H103" s="270">
        <v>0.05</v>
      </c>
      <c r="I103" s="271"/>
      <c r="J103" s="272">
        <f>ROUND(I103*H103,2)</f>
        <v>0</v>
      </c>
      <c r="K103" s="268" t="s">
        <v>146</v>
      </c>
      <c r="L103" s="273"/>
      <c r="M103" s="274" t="s">
        <v>19</v>
      </c>
      <c r="N103" s="275" t="s">
        <v>42</v>
      </c>
      <c r="O103" s="84"/>
      <c r="P103" s="221">
        <f>O103*H103</f>
        <v>0</v>
      </c>
      <c r="Q103" s="221">
        <v>1</v>
      </c>
      <c r="R103" s="221">
        <f>Q103*H103</f>
        <v>0.05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175</v>
      </c>
      <c r="AT103" s="223" t="s">
        <v>309</v>
      </c>
      <c r="AU103" s="223" t="s">
        <v>81</v>
      </c>
      <c r="AY103" s="17" t="s">
        <v>138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79</v>
      </c>
      <c r="BK103" s="224">
        <f>ROUND(I103*H103,2)</f>
        <v>0</v>
      </c>
      <c r="BL103" s="17" t="s">
        <v>147</v>
      </c>
      <c r="BM103" s="223" t="s">
        <v>312</v>
      </c>
    </row>
    <row r="104" spans="1:51" s="13" customFormat="1" ht="12">
      <c r="A104" s="13"/>
      <c r="B104" s="230"/>
      <c r="C104" s="231"/>
      <c r="D104" s="232" t="s">
        <v>156</v>
      </c>
      <c r="E104" s="233" t="s">
        <v>19</v>
      </c>
      <c r="F104" s="234" t="s">
        <v>157</v>
      </c>
      <c r="G104" s="231"/>
      <c r="H104" s="233" t="s">
        <v>19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156</v>
      </c>
      <c r="AU104" s="240" t="s">
        <v>81</v>
      </c>
      <c r="AV104" s="13" t="s">
        <v>79</v>
      </c>
      <c r="AW104" s="13" t="s">
        <v>33</v>
      </c>
      <c r="AX104" s="13" t="s">
        <v>71</v>
      </c>
      <c r="AY104" s="240" t="s">
        <v>138</v>
      </c>
    </row>
    <row r="105" spans="1:51" s="14" customFormat="1" ht="12">
      <c r="A105" s="14"/>
      <c r="B105" s="241"/>
      <c r="C105" s="242"/>
      <c r="D105" s="232" t="s">
        <v>156</v>
      </c>
      <c r="E105" s="243" t="s">
        <v>19</v>
      </c>
      <c r="F105" s="244" t="s">
        <v>313</v>
      </c>
      <c r="G105" s="242"/>
      <c r="H105" s="245">
        <v>0.025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156</v>
      </c>
      <c r="AU105" s="251" t="s">
        <v>81</v>
      </c>
      <c r="AV105" s="14" t="s">
        <v>81</v>
      </c>
      <c r="AW105" s="14" t="s">
        <v>33</v>
      </c>
      <c r="AX105" s="14" t="s">
        <v>71</v>
      </c>
      <c r="AY105" s="251" t="s">
        <v>138</v>
      </c>
    </row>
    <row r="106" spans="1:51" s="13" customFormat="1" ht="12">
      <c r="A106" s="13"/>
      <c r="B106" s="230"/>
      <c r="C106" s="231"/>
      <c r="D106" s="232" t="s">
        <v>156</v>
      </c>
      <c r="E106" s="233" t="s">
        <v>19</v>
      </c>
      <c r="F106" s="234" t="s">
        <v>160</v>
      </c>
      <c r="G106" s="231"/>
      <c r="H106" s="233" t="s">
        <v>19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156</v>
      </c>
      <c r="AU106" s="240" t="s">
        <v>81</v>
      </c>
      <c r="AV106" s="13" t="s">
        <v>79</v>
      </c>
      <c r="AW106" s="13" t="s">
        <v>33</v>
      </c>
      <c r="AX106" s="13" t="s">
        <v>71</v>
      </c>
      <c r="AY106" s="240" t="s">
        <v>138</v>
      </c>
    </row>
    <row r="107" spans="1:51" s="14" customFormat="1" ht="12">
      <c r="A107" s="14"/>
      <c r="B107" s="241"/>
      <c r="C107" s="242"/>
      <c r="D107" s="232" t="s">
        <v>156</v>
      </c>
      <c r="E107" s="243" t="s">
        <v>19</v>
      </c>
      <c r="F107" s="244" t="s">
        <v>313</v>
      </c>
      <c r="G107" s="242"/>
      <c r="H107" s="245">
        <v>0.025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156</v>
      </c>
      <c r="AU107" s="251" t="s">
        <v>81</v>
      </c>
      <c r="AV107" s="14" t="s">
        <v>81</v>
      </c>
      <c r="AW107" s="14" t="s">
        <v>33</v>
      </c>
      <c r="AX107" s="14" t="s">
        <v>71</v>
      </c>
      <c r="AY107" s="251" t="s">
        <v>138</v>
      </c>
    </row>
    <row r="108" spans="1:51" s="15" customFormat="1" ht="12">
      <c r="A108" s="15"/>
      <c r="B108" s="252"/>
      <c r="C108" s="253"/>
      <c r="D108" s="232" t="s">
        <v>156</v>
      </c>
      <c r="E108" s="254" t="s">
        <v>19</v>
      </c>
      <c r="F108" s="255" t="s">
        <v>166</v>
      </c>
      <c r="G108" s="253"/>
      <c r="H108" s="256">
        <v>0.05</v>
      </c>
      <c r="I108" s="257"/>
      <c r="J108" s="253"/>
      <c r="K108" s="253"/>
      <c r="L108" s="258"/>
      <c r="M108" s="259"/>
      <c r="N108" s="260"/>
      <c r="O108" s="260"/>
      <c r="P108" s="260"/>
      <c r="Q108" s="260"/>
      <c r="R108" s="260"/>
      <c r="S108" s="260"/>
      <c r="T108" s="26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2" t="s">
        <v>156</v>
      </c>
      <c r="AU108" s="262" t="s">
        <v>81</v>
      </c>
      <c r="AV108" s="15" t="s">
        <v>147</v>
      </c>
      <c r="AW108" s="15" t="s">
        <v>33</v>
      </c>
      <c r="AX108" s="15" t="s">
        <v>79</v>
      </c>
      <c r="AY108" s="262" t="s">
        <v>138</v>
      </c>
    </row>
    <row r="109" spans="1:65" s="2" customFormat="1" ht="49.05" customHeight="1">
      <c r="A109" s="38"/>
      <c r="B109" s="39"/>
      <c r="C109" s="212" t="s">
        <v>81</v>
      </c>
      <c r="D109" s="212" t="s">
        <v>142</v>
      </c>
      <c r="E109" s="213" t="s">
        <v>314</v>
      </c>
      <c r="F109" s="214" t="s">
        <v>315</v>
      </c>
      <c r="G109" s="215" t="s">
        <v>145</v>
      </c>
      <c r="H109" s="216">
        <v>0.675</v>
      </c>
      <c r="I109" s="217"/>
      <c r="J109" s="218">
        <f>ROUND(I109*H109,2)</f>
        <v>0</v>
      </c>
      <c r="K109" s="214" t="s">
        <v>146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0.06307</v>
      </c>
      <c r="R109" s="221">
        <f>Q109*H109</f>
        <v>0.042572250000000006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147</v>
      </c>
      <c r="AT109" s="223" t="s">
        <v>142</v>
      </c>
      <c r="AU109" s="223" t="s">
        <v>81</v>
      </c>
      <c r="AY109" s="17" t="s">
        <v>138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79</v>
      </c>
      <c r="BK109" s="224">
        <f>ROUND(I109*H109,2)</f>
        <v>0</v>
      </c>
      <c r="BL109" s="17" t="s">
        <v>147</v>
      </c>
      <c r="BM109" s="223" t="s">
        <v>316</v>
      </c>
    </row>
    <row r="110" spans="1:47" s="2" customFormat="1" ht="12">
      <c r="A110" s="38"/>
      <c r="B110" s="39"/>
      <c r="C110" s="40"/>
      <c r="D110" s="225" t="s">
        <v>149</v>
      </c>
      <c r="E110" s="40"/>
      <c r="F110" s="226" t="s">
        <v>317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149</v>
      </c>
      <c r="AU110" s="17" t="s">
        <v>81</v>
      </c>
    </row>
    <row r="111" spans="1:51" s="13" customFormat="1" ht="12">
      <c r="A111" s="13"/>
      <c r="B111" s="230"/>
      <c r="C111" s="231"/>
      <c r="D111" s="232" t="s">
        <v>156</v>
      </c>
      <c r="E111" s="233" t="s">
        <v>19</v>
      </c>
      <c r="F111" s="234" t="s">
        <v>157</v>
      </c>
      <c r="G111" s="231"/>
      <c r="H111" s="233" t="s">
        <v>19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156</v>
      </c>
      <c r="AU111" s="240" t="s">
        <v>81</v>
      </c>
      <c r="AV111" s="13" t="s">
        <v>79</v>
      </c>
      <c r="AW111" s="13" t="s">
        <v>33</v>
      </c>
      <c r="AX111" s="13" t="s">
        <v>71</v>
      </c>
      <c r="AY111" s="240" t="s">
        <v>138</v>
      </c>
    </row>
    <row r="112" spans="1:51" s="14" customFormat="1" ht="12">
      <c r="A112" s="14"/>
      <c r="B112" s="241"/>
      <c r="C112" s="242"/>
      <c r="D112" s="232" t="s">
        <v>156</v>
      </c>
      <c r="E112" s="243" t="s">
        <v>19</v>
      </c>
      <c r="F112" s="244" t="s">
        <v>318</v>
      </c>
      <c r="G112" s="242"/>
      <c r="H112" s="245">
        <v>0.405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156</v>
      </c>
      <c r="AU112" s="251" t="s">
        <v>81</v>
      </c>
      <c r="AV112" s="14" t="s">
        <v>81</v>
      </c>
      <c r="AW112" s="14" t="s">
        <v>33</v>
      </c>
      <c r="AX112" s="14" t="s">
        <v>71</v>
      </c>
      <c r="AY112" s="251" t="s">
        <v>138</v>
      </c>
    </row>
    <row r="113" spans="1:51" s="13" customFormat="1" ht="12">
      <c r="A113" s="13"/>
      <c r="B113" s="230"/>
      <c r="C113" s="231"/>
      <c r="D113" s="232" t="s">
        <v>156</v>
      </c>
      <c r="E113" s="233" t="s">
        <v>19</v>
      </c>
      <c r="F113" s="234" t="s">
        <v>160</v>
      </c>
      <c r="G113" s="231"/>
      <c r="H113" s="233" t="s">
        <v>19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156</v>
      </c>
      <c r="AU113" s="240" t="s">
        <v>81</v>
      </c>
      <c r="AV113" s="13" t="s">
        <v>79</v>
      </c>
      <c r="AW113" s="13" t="s">
        <v>33</v>
      </c>
      <c r="AX113" s="13" t="s">
        <v>71</v>
      </c>
      <c r="AY113" s="240" t="s">
        <v>138</v>
      </c>
    </row>
    <row r="114" spans="1:51" s="14" customFormat="1" ht="12">
      <c r="A114" s="14"/>
      <c r="B114" s="241"/>
      <c r="C114" s="242"/>
      <c r="D114" s="232" t="s">
        <v>156</v>
      </c>
      <c r="E114" s="243" t="s">
        <v>19</v>
      </c>
      <c r="F114" s="244" t="s">
        <v>319</v>
      </c>
      <c r="G114" s="242"/>
      <c r="H114" s="245">
        <v>0.135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156</v>
      </c>
      <c r="AU114" s="251" t="s">
        <v>81</v>
      </c>
      <c r="AV114" s="14" t="s">
        <v>81</v>
      </c>
      <c r="AW114" s="14" t="s">
        <v>33</v>
      </c>
      <c r="AX114" s="14" t="s">
        <v>71</v>
      </c>
      <c r="AY114" s="251" t="s">
        <v>138</v>
      </c>
    </row>
    <row r="115" spans="1:51" s="13" customFormat="1" ht="12">
      <c r="A115" s="13"/>
      <c r="B115" s="230"/>
      <c r="C115" s="231"/>
      <c r="D115" s="232" t="s">
        <v>156</v>
      </c>
      <c r="E115" s="233" t="s">
        <v>19</v>
      </c>
      <c r="F115" s="234" t="s">
        <v>163</v>
      </c>
      <c r="G115" s="231"/>
      <c r="H115" s="233" t="s">
        <v>19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156</v>
      </c>
      <c r="AU115" s="240" t="s">
        <v>81</v>
      </c>
      <c r="AV115" s="13" t="s">
        <v>79</v>
      </c>
      <c r="AW115" s="13" t="s">
        <v>33</v>
      </c>
      <c r="AX115" s="13" t="s">
        <v>71</v>
      </c>
      <c r="AY115" s="240" t="s">
        <v>138</v>
      </c>
    </row>
    <row r="116" spans="1:51" s="14" customFormat="1" ht="12">
      <c r="A116" s="14"/>
      <c r="B116" s="241"/>
      <c r="C116" s="242"/>
      <c r="D116" s="232" t="s">
        <v>156</v>
      </c>
      <c r="E116" s="243" t="s">
        <v>19</v>
      </c>
      <c r="F116" s="244" t="s">
        <v>319</v>
      </c>
      <c r="G116" s="242"/>
      <c r="H116" s="245">
        <v>0.135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156</v>
      </c>
      <c r="AU116" s="251" t="s">
        <v>81</v>
      </c>
      <c r="AV116" s="14" t="s">
        <v>81</v>
      </c>
      <c r="AW116" s="14" t="s">
        <v>33</v>
      </c>
      <c r="AX116" s="14" t="s">
        <v>71</v>
      </c>
      <c r="AY116" s="251" t="s">
        <v>138</v>
      </c>
    </row>
    <row r="117" spans="1:51" s="15" customFormat="1" ht="12">
      <c r="A117" s="15"/>
      <c r="B117" s="252"/>
      <c r="C117" s="253"/>
      <c r="D117" s="232" t="s">
        <v>156</v>
      </c>
      <c r="E117" s="254" t="s">
        <v>19</v>
      </c>
      <c r="F117" s="255" t="s">
        <v>166</v>
      </c>
      <c r="G117" s="253"/>
      <c r="H117" s="256">
        <v>0.675</v>
      </c>
      <c r="I117" s="257"/>
      <c r="J117" s="253"/>
      <c r="K117" s="253"/>
      <c r="L117" s="258"/>
      <c r="M117" s="259"/>
      <c r="N117" s="260"/>
      <c r="O117" s="260"/>
      <c r="P117" s="260"/>
      <c r="Q117" s="260"/>
      <c r="R117" s="260"/>
      <c r="S117" s="260"/>
      <c r="T117" s="261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2" t="s">
        <v>156</v>
      </c>
      <c r="AU117" s="262" t="s">
        <v>81</v>
      </c>
      <c r="AV117" s="15" t="s">
        <v>147</v>
      </c>
      <c r="AW117" s="15" t="s">
        <v>33</v>
      </c>
      <c r="AX117" s="15" t="s">
        <v>79</v>
      </c>
      <c r="AY117" s="262" t="s">
        <v>138</v>
      </c>
    </row>
    <row r="118" spans="1:65" s="2" customFormat="1" ht="37.8" customHeight="1">
      <c r="A118" s="38"/>
      <c r="B118" s="39"/>
      <c r="C118" s="212" t="s">
        <v>79</v>
      </c>
      <c r="D118" s="212" t="s">
        <v>142</v>
      </c>
      <c r="E118" s="213" t="s">
        <v>320</v>
      </c>
      <c r="F118" s="214" t="s">
        <v>321</v>
      </c>
      <c r="G118" s="215" t="s">
        <v>145</v>
      </c>
      <c r="H118" s="216">
        <v>184.626</v>
      </c>
      <c r="I118" s="217"/>
      <c r="J118" s="218">
        <f>ROUND(I118*H118,2)</f>
        <v>0</v>
      </c>
      <c r="K118" s="214" t="s">
        <v>146</v>
      </c>
      <c r="L118" s="44"/>
      <c r="M118" s="219" t="s">
        <v>19</v>
      </c>
      <c r="N118" s="220" t="s">
        <v>42</v>
      </c>
      <c r="O118" s="84"/>
      <c r="P118" s="221">
        <f>O118*H118</f>
        <v>0</v>
      </c>
      <c r="Q118" s="221">
        <v>0.06172</v>
      </c>
      <c r="R118" s="221">
        <f>Q118*H118</f>
        <v>11.395116719999999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147</v>
      </c>
      <c r="AT118" s="223" t="s">
        <v>142</v>
      </c>
      <c r="AU118" s="223" t="s">
        <v>81</v>
      </c>
      <c r="AY118" s="17" t="s">
        <v>138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79</v>
      </c>
      <c r="BK118" s="224">
        <f>ROUND(I118*H118,2)</f>
        <v>0</v>
      </c>
      <c r="BL118" s="17" t="s">
        <v>147</v>
      </c>
      <c r="BM118" s="223" t="s">
        <v>322</v>
      </c>
    </row>
    <row r="119" spans="1:47" s="2" customFormat="1" ht="12">
      <c r="A119" s="38"/>
      <c r="B119" s="39"/>
      <c r="C119" s="40"/>
      <c r="D119" s="225" t="s">
        <v>149</v>
      </c>
      <c r="E119" s="40"/>
      <c r="F119" s="226" t="s">
        <v>323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149</v>
      </c>
      <c r="AU119" s="17" t="s">
        <v>81</v>
      </c>
    </row>
    <row r="120" spans="1:51" s="13" customFormat="1" ht="12">
      <c r="A120" s="13"/>
      <c r="B120" s="230"/>
      <c r="C120" s="231"/>
      <c r="D120" s="232" t="s">
        <v>156</v>
      </c>
      <c r="E120" s="233" t="s">
        <v>19</v>
      </c>
      <c r="F120" s="234" t="s">
        <v>157</v>
      </c>
      <c r="G120" s="231"/>
      <c r="H120" s="233" t="s">
        <v>19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156</v>
      </c>
      <c r="AU120" s="240" t="s">
        <v>81</v>
      </c>
      <c r="AV120" s="13" t="s">
        <v>79</v>
      </c>
      <c r="AW120" s="13" t="s">
        <v>33</v>
      </c>
      <c r="AX120" s="13" t="s">
        <v>71</v>
      </c>
      <c r="AY120" s="240" t="s">
        <v>138</v>
      </c>
    </row>
    <row r="121" spans="1:51" s="14" customFormat="1" ht="12">
      <c r="A121" s="14"/>
      <c r="B121" s="241"/>
      <c r="C121" s="242"/>
      <c r="D121" s="232" t="s">
        <v>156</v>
      </c>
      <c r="E121" s="243" t="s">
        <v>19</v>
      </c>
      <c r="F121" s="244" t="s">
        <v>324</v>
      </c>
      <c r="G121" s="242"/>
      <c r="H121" s="245">
        <v>47.408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156</v>
      </c>
      <c r="AU121" s="251" t="s">
        <v>81</v>
      </c>
      <c r="AV121" s="14" t="s">
        <v>81</v>
      </c>
      <c r="AW121" s="14" t="s">
        <v>33</v>
      </c>
      <c r="AX121" s="14" t="s">
        <v>71</v>
      </c>
      <c r="AY121" s="251" t="s">
        <v>138</v>
      </c>
    </row>
    <row r="122" spans="1:51" s="14" customFormat="1" ht="12">
      <c r="A122" s="14"/>
      <c r="B122" s="241"/>
      <c r="C122" s="242"/>
      <c r="D122" s="232" t="s">
        <v>156</v>
      </c>
      <c r="E122" s="243" t="s">
        <v>19</v>
      </c>
      <c r="F122" s="244" t="s">
        <v>325</v>
      </c>
      <c r="G122" s="242"/>
      <c r="H122" s="245">
        <v>7.82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156</v>
      </c>
      <c r="AU122" s="251" t="s">
        <v>81</v>
      </c>
      <c r="AV122" s="14" t="s">
        <v>81</v>
      </c>
      <c r="AW122" s="14" t="s">
        <v>33</v>
      </c>
      <c r="AX122" s="14" t="s">
        <v>71</v>
      </c>
      <c r="AY122" s="251" t="s">
        <v>138</v>
      </c>
    </row>
    <row r="123" spans="1:51" s="13" customFormat="1" ht="12">
      <c r="A123" s="13"/>
      <c r="B123" s="230"/>
      <c r="C123" s="231"/>
      <c r="D123" s="232" t="s">
        <v>156</v>
      </c>
      <c r="E123" s="233" t="s">
        <v>19</v>
      </c>
      <c r="F123" s="234" t="s">
        <v>160</v>
      </c>
      <c r="G123" s="231"/>
      <c r="H123" s="233" t="s">
        <v>19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156</v>
      </c>
      <c r="AU123" s="240" t="s">
        <v>81</v>
      </c>
      <c r="AV123" s="13" t="s">
        <v>79</v>
      </c>
      <c r="AW123" s="13" t="s">
        <v>33</v>
      </c>
      <c r="AX123" s="13" t="s">
        <v>71</v>
      </c>
      <c r="AY123" s="240" t="s">
        <v>138</v>
      </c>
    </row>
    <row r="124" spans="1:51" s="14" customFormat="1" ht="12">
      <c r="A124" s="14"/>
      <c r="B124" s="241"/>
      <c r="C124" s="242"/>
      <c r="D124" s="232" t="s">
        <v>156</v>
      </c>
      <c r="E124" s="243" t="s">
        <v>19</v>
      </c>
      <c r="F124" s="244" t="s">
        <v>326</v>
      </c>
      <c r="G124" s="242"/>
      <c r="H124" s="245">
        <v>67.883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156</v>
      </c>
      <c r="AU124" s="251" t="s">
        <v>81</v>
      </c>
      <c r="AV124" s="14" t="s">
        <v>81</v>
      </c>
      <c r="AW124" s="14" t="s">
        <v>33</v>
      </c>
      <c r="AX124" s="14" t="s">
        <v>71</v>
      </c>
      <c r="AY124" s="251" t="s">
        <v>138</v>
      </c>
    </row>
    <row r="125" spans="1:51" s="13" customFormat="1" ht="12">
      <c r="A125" s="13"/>
      <c r="B125" s="230"/>
      <c r="C125" s="231"/>
      <c r="D125" s="232" t="s">
        <v>156</v>
      </c>
      <c r="E125" s="233" t="s">
        <v>19</v>
      </c>
      <c r="F125" s="234" t="s">
        <v>163</v>
      </c>
      <c r="G125" s="231"/>
      <c r="H125" s="233" t="s">
        <v>19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156</v>
      </c>
      <c r="AU125" s="240" t="s">
        <v>81</v>
      </c>
      <c r="AV125" s="13" t="s">
        <v>79</v>
      </c>
      <c r="AW125" s="13" t="s">
        <v>33</v>
      </c>
      <c r="AX125" s="13" t="s">
        <v>71</v>
      </c>
      <c r="AY125" s="240" t="s">
        <v>138</v>
      </c>
    </row>
    <row r="126" spans="1:51" s="14" customFormat="1" ht="12">
      <c r="A126" s="14"/>
      <c r="B126" s="241"/>
      <c r="C126" s="242"/>
      <c r="D126" s="232" t="s">
        <v>156</v>
      </c>
      <c r="E126" s="243" t="s">
        <v>19</v>
      </c>
      <c r="F126" s="244" t="s">
        <v>327</v>
      </c>
      <c r="G126" s="242"/>
      <c r="H126" s="245">
        <v>53.235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156</v>
      </c>
      <c r="AU126" s="251" t="s">
        <v>81</v>
      </c>
      <c r="AV126" s="14" t="s">
        <v>81</v>
      </c>
      <c r="AW126" s="14" t="s">
        <v>33</v>
      </c>
      <c r="AX126" s="14" t="s">
        <v>71</v>
      </c>
      <c r="AY126" s="251" t="s">
        <v>138</v>
      </c>
    </row>
    <row r="127" spans="1:51" s="14" customFormat="1" ht="12">
      <c r="A127" s="14"/>
      <c r="B127" s="241"/>
      <c r="C127" s="242"/>
      <c r="D127" s="232" t="s">
        <v>156</v>
      </c>
      <c r="E127" s="243" t="s">
        <v>19</v>
      </c>
      <c r="F127" s="244" t="s">
        <v>328</v>
      </c>
      <c r="G127" s="242"/>
      <c r="H127" s="245">
        <v>8.28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156</v>
      </c>
      <c r="AU127" s="251" t="s">
        <v>81</v>
      </c>
      <c r="AV127" s="14" t="s">
        <v>81</v>
      </c>
      <c r="AW127" s="14" t="s">
        <v>33</v>
      </c>
      <c r="AX127" s="14" t="s">
        <v>71</v>
      </c>
      <c r="AY127" s="251" t="s">
        <v>138</v>
      </c>
    </row>
    <row r="128" spans="1:51" s="15" customFormat="1" ht="12">
      <c r="A128" s="15"/>
      <c r="B128" s="252"/>
      <c r="C128" s="253"/>
      <c r="D128" s="232" t="s">
        <v>156</v>
      </c>
      <c r="E128" s="254" t="s">
        <v>19</v>
      </c>
      <c r="F128" s="255" t="s">
        <v>166</v>
      </c>
      <c r="G128" s="253"/>
      <c r="H128" s="256">
        <v>184.626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2" t="s">
        <v>156</v>
      </c>
      <c r="AU128" s="262" t="s">
        <v>81</v>
      </c>
      <c r="AV128" s="15" t="s">
        <v>147</v>
      </c>
      <c r="AW128" s="15" t="s">
        <v>33</v>
      </c>
      <c r="AX128" s="15" t="s">
        <v>79</v>
      </c>
      <c r="AY128" s="262" t="s">
        <v>138</v>
      </c>
    </row>
    <row r="129" spans="1:65" s="2" customFormat="1" ht="24.15" customHeight="1">
      <c r="A129" s="38"/>
      <c r="B129" s="39"/>
      <c r="C129" s="212" t="s">
        <v>329</v>
      </c>
      <c r="D129" s="212" t="s">
        <v>142</v>
      </c>
      <c r="E129" s="213" t="s">
        <v>330</v>
      </c>
      <c r="F129" s="214" t="s">
        <v>331</v>
      </c>
      <c r="G129" s="215" t="s">
        <v>243</v>
      </c>
      <c r="H129" s="216">
        <v>105</v>
      </c>
      <c r="I129" s="217"/>
      <c r="J129" s="218">
        <f>ROUND(I129*H129,2)</f>
        <v>0</v>
      </c>
      <c r="K129" s="214" t="s">
        <v>146</v>
      </c>
      <c r="L129" s="44"/>
      <c r="M129" s="219" t="s">
        <v>19</v>
      </c>
      <c r="N129" s="220" t="s">
        <v>42</v>
      </c>
      <c r="O129" s="84"/>
      <c r="P129" s="221">
        <f>O129*H129</f>
        <v>0</v>
      </c>
      <c r="Q129" s="221">
        <v>0.00013</v>
      </c>
      <c r="R129" s="221">
        <f>Q129*H129</f>
        <v>0.013649999999999999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147</v>
      </c>
      <c r="AT129" s="223" t="s">
        <v>142</v>
      </c>
      <c r="AU129" s="223" t="s">
        <v>81</v>
      </c>
      <c r="AY129" s="17" t="s">
        <v>138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79</v>
      </c>
      <c r="BK129" s="224">
        <f>ROUND(I129*H129,2)</f>
        <v>0</v>
      </c>
      <c r="BL129" s="17" t="s">
        <v>147</v>
      </c>
      <c r="BM129" s="223" t="s">
        <v>332</v>
      </c>
    </row>
    <row r="130" spans="1:47" s="2" customFormat="1" ht="12">
      <c r="A130" s="38"/>
      <c r="B130" s="39"/>
      <c r="C130" s="40"/>
      <c r="D130" s="225" t="s">
        <v>149</v>
      </c>
      <c r="E130" s="40"/>
      <c r="F130" s="226" t="s">
        <v>333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149</v>
      </c>
      <c r="AU130" s="17" t="s">
        <v>81</v>
      </c>
    </row>
    <row r="131" spans="1:51" s="13" customFormat="1" ht="12">
      <c r="A131" s="13"/>
      <c r="B131" s="230"/>
      <c r="C131" s="231"/>
      <c r="D131" s="232" t="s">
        <v>156</v>
      </c>
      <c r="E131" s="233" t="s">
        <v>19</v>
      </c>
      <c r="F131" s="234" t="s">
        <v>157</v>
      </c>
      <c r="G131" s="231"/>
      <c r="H131" s="233" t="s">
        <v>19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156</v>
      </c>
      <c r="AU131" s="240" t="s">
        <v>81</v>
      </c>
      <c r="AV131" s="13" t="s">
        <v>79</v>
      </c>
      <c r="AW131" s="13" t="s">
        <v>33</v>
      </c>
      <c r="AX131" s="13" t="s">
        <v>71</v>
      </c>
      <c r="AY131" s="240" t="s">
        <v>138</v>
      </c>
    </row>
    <row r="132" spans="1:51" s="14" customFormat="1" ht="12">
      <c r="A132" s="14"/>
      <c r="B132" s="241"/>
      <c r="C132" s="242"/>
      <c r="D132" s="232" t="s">
        <v>156</v>
      </c>
      <c r="E132" s="243" t="s">
        <v>19</v>
      </c>
      <c r="F132" s="244" t="s">
        <v>334</v>
      </c>
      <c r="G132" s="242"/>
      <c r="H132" s="245">
        <v>35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156</v>
      </c>
      <c r="AU132" s="251" t="s">
        <v>81</v>
      </c>
      <c r="AV132" s="14" t="s">
        <v>81</v>
      </c>
      <c r="AW132" s="14" t="s">
        <v>33</v>
      </c>
      <c r="AX132" s="14" t="s">
        <v>71</v>
      </c>
      <c r="AY132" s="251" t="s">
        <v>138</v>
      </c>
    </row>
    <row r="133" spans="1:51" s="13" customFormat="1" ht="12">
      <c r="A133" s="13"/>
      <c r="B133" s="230"/>
      <c r="C133" s="231"/>
      <c r="D133" s="232" t="s">
        <v>156</v>
      </c>
      <c r="E133" s="233" t="s">
        <v>19</v>
      </c>
      <c r="F133" s="234" t="s">
        <v>160</v>
      </c>
      <c r="G133" s="231"/>
      <c r="H133" s="233" t="s">
        <v>19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156</v>
      </c>
      <c r="AU133" s="240" t="s">
        <v>81</v>
      </c>
      <c r="AV133" s="13" t="s">
        <v>79</v>
      </c>
      <c r="AW133" s="13" t="s">
        <v>33</v>
      </c>
      <c r="AX133" s="13" t="s">
        <v>71</v>
      </c>
      <c r="AY133" s="240" t="s">
        <v>138</v>
      </c>
    </row>
    <row r="134" spans="1:51" s="14" customFormat="1" ht="12">
      <c r="A134" s="14"/>
      <c r="B134" s="241"/>
      <c r="C134" s="242"/>
      <c r="D134" s="232" t="s">
        <v>156</v>
      </c>
      <c r="E134" s="243" t="s">
        <v>19</v>
      </c>
      <c r="F134" s="244" t="s">
        <v>334</v>
      </c>
      <c r="G134" s="242"/>
      <c r="H134" s="245">
        <v>35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156</v>
      </c>
      <c r="AU134" s="251" t="s">
        <v>81</v>
      </c>
      <c r="AV134" s="14" t="s">
        <v>81</v>
      </c>
      <c r="AW134" s="14" t="s">
        <v>33</v>
      </c>
      <c r="AX134" s="14" t="s">
        <v>71</v>
      </c>
      <c r="AY134" s="251" t="s">
        <v>138</v>
      </c>
    </row>
    <row r="135" spans="1:51" s="13" customFormat="1" ht="12">
      <c r="A135" s="13"/>
      <c r="B135" s="230"/>
      <c r="C135" s="231"/>
      <c r="D135" s="232" t="s">
        <v>156</v>
      </c>
      <c r="E135" s="233" t="s">
        <v>19</v>
      </c>
      <c r="F135" s="234" t="s">
        <v>163</v>
      </c>
      <c r="G135" s="231"/>
      <c r="H135" s="233" t="s">
        <v>19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156</v>
      </c>
      <c r="AU135" s="240" t="s">
        <v>81</v>
      </c>
      <c r="AV135" s="13" t="s">
        <v>79</v>
      </c>
      <c r="AW135" s="13" t="s">
        <v>33</v>
      </c>
      <c r="AX135" s="13" t="s">
        <v>71</v>
      </c>
      <c r="AY135" s="240" t="s">
        <v>138</v>
      </c>
    </row>
    <row r="136" spans="1:51" s="14" customFormat="1" ht="12">
      <c r="A136" s="14"/>
      <c r="B136" s="241"/>
      <c r="C136" s="242"/>
      <c r="D136" s="232" t="s">
        <v>156</v>
      </c>
      <c r="E136" s="243" t="s">
        <v>19</v>
      </c>
      <c r="F136" s="244" t="s">
        <v>334</v>
      </c>
      <c r="G136" s="242"/>
      <c r="H136" s="245">
        <v>35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156</v>
      </c>
      <c r="AU136" s="251" t="s">
        <v>81</v>
      </c>
      <c r="AV136" s="14" t="s">
        <v>81</v>
      </c>
      <c r="AW136" s="14" t="s">
        <v>33</v>
      </c>
      <c r="AX136" s="14" t="s">
        <v>71</v>
      </c>
      <c r="AY136" s="251" t="s">
        <v>138</v>
      </c>
    </row>
    <row r="137" spans="1:51" s="15" customFormat="1" ht="12">
      <c r="A137" s="15"/>
      <c r="B137" s="252"/>
      <c r="C137" s="253"/>
      <c r="D137" s="232" t="s">
        <v>156</v>
      </c>
      <c r="E137" s="254" t="s">
        <v>19</v>
      </c>
      <c r="F137" s="255" t="s">
        <v>166</v>
      </c>
      <c r="G137" s="253"/>
      <c r="H137" s="256">
        <v>105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2" t="s">
        <v>156</v>
      </c>
      <c r="AU137" s="262" t="s">
        <v>81</v>
      </c>
      <c r="AV137" s="15" t="s">
        <v>147</v>
      </c>
      <c r="AW137" s="15" t="s">
        <v>33</v>
      </c>
      <c r="AX137" s="15" t="s">
        <v>79</v>
      </c>
      <c r="AY137" s="262" t="s">
        <v>138</v>
      </c>
    </row>
    <row r="138" spans="1:65" s="2" customFormat="1" ht="44.25" customHeight="1">
      <c r="A138" s="38"/>
      <c r="B138" s="39"/>
      <c r="C138" s="212" t="s">
        <v>335</v>
      </c>
      <c r="D138" s="212" t="s">
        <v>142</v>
      </c>
      <c r="E138" s="213" t="s">
        <v>336</v>
      </c>
      <c r="F138" s="214" t="s">
        <v>337</v>
      </c>
      <c r="G138" s="215" t="s">
        <v>208</v>
      </c>
      <c r="H138" s="216">
        <v>0.044</v>
      </c>
      <c r="I138" s="217"/>
      <c r="J138" s="218">
        <f>ROUND(I138*H138,2)</f>
        <v>0</v>
      </c>
      <c r="K138" s="214" t="s">
        <v>146</v>
      </c>
      <c r="L138" s="44"/>
      <c r="M138" s="219" t="s">
        <v>19</v>
      </c>
      <c r="N138" s="220" t="s">
        <v>42</v>
      </c>
      <c r="O138" s="84"/>
      <c r="P138" s="221">
        <f>O138*H138</f>
        <v>0</v>
      </c>
      <c r="Q138" s="221">
        <v>1.04632</v>
      </c>
      <c r="R138" s="221">
        <f>Q138*H138</f>
        <v>0.046038079999999995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147</v>
      </c>
      <c r="AT138" s="223" t="s">
        <v>142</v>
      </c>
      <c r="AU138" s="223" t="s">
        <v>81</v>
      </c>
      <c r="AY138" s="17" t="s">
        <v>138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79</v>
      </c>
      <c r="BK138" s="224">
        <f>ROUND(I138*H138,2)</f>
        <v>0</v>
      </c>
      <c r="BL138" s="17" t="s">
        <v>147</v>
      </c>
      <c r="BM138" s="223" t="s">
        <v>338</v>
      </c>
    </row>
    <row r="139" spans="1:47" s="2" customFormat="1" ht="12">
      <c r="A139" s="38"/>
      <c r="B139" s="39"/>
      <c r="C139" s="40"/>
      <c r="D139" s="225" t="s">
        <v>149</v>
      </c>
      <c r="E139" s="40"/>
      <c r="F139" s="226" t="s">
        <v>339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149</v>
      </c>
      <c r="AU139" s="17" t="s">
        <v>81</v>
      </c>
    </row>
    <row r="140" spans="1:51" s="13" customFormat="1" ht="12">
      <c r="A140" s="13"/>
      <c r="B140" s="230"/>
      <c r="C140" s="231"/>
      <c r="D140" s="232" t="s">
        <v>156</v>
      </c>
      <c r="E140" s="233" t="s">
        <v>19</v>
      </c>
      <c r="F140" s="234" t="s">
        <v>340</v>
      </c>
      <c r="G140" s="231"/>
      <c r="H140" s="233" t="s">
        <v>19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156</v>
      </c>
      <c r="AU140" s="240" t="s">
        <v>81</v>
      </c>
      <c r="AV140" s="13" t="s">
        <v>79</v>
      </c>
      <c r="AW140" s="13" t="s">
        <v>33</v>
      </c>
      <c r="AX140" s="13" t="s">
        <v>71</v>
      </c>
      <c r="AY140" s="240" t="s">
        <v>138</v>
      </c>
    </row>
    <row r="141" spans="1:51" s="13" customFormat="1" ht="12">
      <c r="A141" s="13"/>
      <c r="B141" s="230"/>
      <c r="C141" s="231"/>
      <c r="D141" s="232" t="s">
        <v>156</v>
      </c>
      <c r="E141" s="233" t="s">
        <v>19</v>
      </c>
      <c r="F141" s="234" t="s">
        <v>157</v>
      </c>
      <c r="G141" s="231"/>
      <c r="H141" s="233" t="s">
        <v>19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156</v>
      </c>
      <c r="AU141" s="240" t="s">
        <v>81</v>
      </c>
      <c r="AV141" s="13" t="s">
        <v>79</v>
      </c>
      <c r="AW141" s="13" t="s">
        <v>33</v>
      </c>
      <c r="AX141" s="13" t="s">
        <v>71</v>
      </c>
      <c r="AY141" s="240" t="s">
        <v>138</v>
      </c>
    </row>
    <row r="142" spans="1:51" s="14" customFormat="1" ht="12">
      <c r="A142" s="14"/>
      <c r="B142" s="241"/>
      <c r="C142" s="242"/>
      <c r="D142" s="232" t="s">
        <v>156</v>
      </c>
      <c r="E142" s="243" t="s">
        <v>19</v>
      </c>
      <c r="F142" s="244" t="s">
        <v>341</v>
      </c>
      <c r="G142" s="242"/>
      <c r="H142" s="245">
        <v>0.012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156</v>
      </c>
      <c r="AU142" s="251" t="s">
        <v>81</v>
      </c>
      <c r="AV142" s="14" t="s">
        <v>81</v>
      </c>
      <c r="AW142" s="14" t="s">
        <v>33</v>
      </c>
      <c r="AX142" s="14" t="s">
        <v>71</v>
      </c>
      <c r="AY142" s="251" t="s">
        <v>138</v>
      </c>
    </row>
    <row r="143" spans="1:51" s="13" customFormat="1" ht="12">
      <c r="A143" s="13"/>
      <c r="B143" s="230"/>
      <c r="C143" s="231"/>
      <c r="D143" s="232" t="s">
        <v>156</v>
      </c>
      <c r="E143" s="233" t="s">
        <v>19</v>
      </c>
      <c r="F143" s="234" t="s">
        <v>160</v>
      </c>
      <c r="G143" s="231"/>
      <c r="H143" s="233" t="s">
        <v>19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156</v>
      </c>
      <c r="AU143" s="240" t="s">
        <v>81</v>
      </c>
      <c r="AV143" s="13" t="s">
        <v>79</v>
      </c>
      <c r="AW143" s="13" t="s">
        <v>33</v>
      </c>
      <c r="AX143" s="13" t="s">
        <v>71</v>
      </c>
      <c r="AY143" s="240" t="s">
        <v>138</v>
      </c>
    </row>
    <row r="144" spans="1:51" s="14" customFormat="1" ht="12">
      <c r="A144" s="14"/>
      <c r="B144" s="241"/>
      <c r="C144" s="242"/>
      <c r="D144" s="232" t="s">
        <v>156</v>
      </c>
      <c r="E144" s="243" t="s">
        <v>19</v>
      </c>
      <c r="F144" s="244" t="s">
        <v>342</v>
      </c>
      <c r="G144" s="242"/>
      <c r="H144" s="245">
        <v>0.018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156</v>
      </c>
      <c r="AU144" s="251" t="s">
        <v>81</v>
      </c>
      <c r="AV144" s="14" t="s">
        <v>81</v>
      </c>
      <c r="AW144" s="14" t="s">
        <v>33</v>
      </c>
      <c r="AX144" s="14" t="s">
        <v>71</v>
      </c>
      <c r="AY144" s="251" t="s">
        <v>138</v>
      </c>
    </row>
    <row r="145" spans="1:51" s="13" customFormat="1" ht="12">
      <c r="A145" s="13"/>
      <c r="B145" s="230"/>
      <c r="C145" s="231"/>
      <c r="D145" s="232" t="s">
        <v>156</v>
      </c>
      <c r="E145" s="233" t="s">
        <v>19</v>
      </c>
      <c r="F145" s="234" t="s">
        <v>163</v>
      </c>
      <c r="G145" s="231"/>
      <c r="H145" s="233" t="s">
        <v>19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156</v>
      </c>
      <c r="AU145" s="240" t="s">
        <v>81</v>
      </c>
      <c r="AV145" s="13" t="s">
        <v>79</v>
      </c>
      <c r="AW145" s="13" t="s">
        <v>33</v>
      </c>
      <c r="AX145" s="13" t="s">
        <v>71</v>
      </c>
      <c r="AY145" s="240" t="s">
        <v>138</v>
      </c>
    </row>
    <row r="146" spans="1:51" s="14" customFormat="1" ht="12">
      <c r="A146" s="14"/>
      <c r="B146" s="241"/>
      <c r="C146" s="242"/>
      <c r="D146" s="232" t="s">
        <v>156</v>
      </c>
      <c r="E146" s="243" t="s">
        <v>19</v>
      </c>
      <c r="F146" s="244" t="s">
        <v>343</v>
      </c>
      <c r="G146" s="242"/>
      <c r="H146" s="245">
        <v>0.014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156</v>
      </c>
      <c r="AU146" s="251" t="s">
        <v>81</v>
      </c>
      <c r="AV146" s="14" t="s">
        <v>81</v>
      </c>
      <c r="AW146" s="14" t="s">
        <v>33</v>
      </c>
      <c r="AX146" s="14" t="s">
        <v>71</v>
      </c>
      <c r="AY146" s="251" t="s">
        <v>138</v>
      </c>
    </row>
    <row r="147" spans="1:51" s="15" customFormat="1" ht="12">
      <c r="A147" s="15"/>
      <c r="B147" s="252"/>
      <c r="C147" s="253"/>
      <c r="D147" s="232" t="s">
        <v>156</v>
      </c>
      <c r="E147" s="254" t="s">
        <v>19</v>
      </c>
      <c r="F147" s="255" t="s">
        <v>166</v>
      </c>
      <c r="G147" s="253"/>
      <c r="H147" s="256">
        <v>0.044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156</v>
      </c>
      <c r="AU147" s="262" t="s">
        <v>81</v>
      </c>
      <c r="AV147" s="15" t="s">
        <v>147</v>
      </c>
      <c r="AW147" s="15" t="s">
        <v>33</v>
      </c>
      <c r="AX147" s="15" t="s">
        <v>79</v>
      </c>
      <c r="AY147" s="262" t="s">
        <v>138</v>
      </c>
    </row>
    <row r="148" spans="1:65" s="2" customFormat="1" ht="37.8" customHeight="1">
      <c r="A148" s="38"/>
      <c r="B148" s="39"/>
      <c r="C148" s="212" t="s">
        <v>147</v>
      </c>
      <c r="D148" s="212" t="s">
        <v>142</v>
      </c>
      <c r="E148" s="213" t="s">
        <v>344</v>
      </c>
      <c r="F148" s="214" t="s">
        <v>345</v>
      </c>
      <c r="G148" s="215" t="s">
        <v>145</v>
      </c>
      <c r="H148" s="216">
        <v>10.635</v>
      </c>
      <c r="I148" s="217"/>
      <c r="J148" s="218">
        <f>ROUND(I148*H148,2)</f>
        <v>0</v>
      </c>
      <c r="K148" s="214" t="s">
        <v>146</v>
      </c>
      <c r="L148" s="44"/>
      <c r="M148" s="219" t="s">
        <v>19</v>
      </c>
      <c r="N148" s="220" t="s">
        <v>42</v>
      </c>
      <c r="O148" s="84"/>
      <c r="P148" s="221">
        <f>O148*H148</f>
        <v>0</v>
      </c>
      <c r="Q148" s="221">
        <v>0.08341</v>
      </c>
      <c r="R148" s="221">
        <f>Q148*H148</f>
        <v>0.88706535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147</v>
      </c>
      <c r="AT148" s="223" t="s">
        <v>142</v>
      </c>
      <c r="AU148" s="223" t="s">
        <v>81</v>
      </c>
      <c r="AY148" s="17" t="s">
        <v>138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79</v>
      </c>
      <c r="BK148" s="224">
        <f>ROUND(I148*H148,2)</f>
        <v>0</v>
      </c>
      <c r="BL148" s="17" t="s">
        <v>147</v>
      </c>
      <c r="BM148" s="223" t="s">
        <v>346</v>
      </c>
    </row>
    <row r="149" spans="1:47" s="2" customFormat="1" ht="12">
      <c r="A149" s="38"/>
      <c r="B149" s="39"/>
      <c r="C149" s="40"/>
      <c r="D149" s="225" t="s">
        <v>149</v>
      </c>
      <c r="E149" s="40"/>
      <c r="F149" s="226" t="s">
        <v>347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149</v>
      </c>
      <c r="AU149" s="17" t="s">
        <v>81</v>
      </c>
    </row>
    <row r="150" spans="1:51" s="13" customFormat="1" ht="12">
      <c r="A150" s="13"/>
      <c r="B150" s="230"/>
      <c r="C150" s="231"/>
      <c r="D150" s="232" t="s">
        <v>156</v>
      </c>
      <c r="E150" s="233" t="s">
        <v>19</v>
      </c>
      <c r="F150" s="234" t="s">
        <v>157</v>
      </c>
      <c r="G150" s="231"/>
      <c r="H150" s="233" t="s">
        <v>19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156</v>
      </c>
      <c r="AU150" s="240" t="s">
        <v>81</v>
      </c>
      <c r="AV150" s="13" t="s">
        <v>79</v>
      </c>
      <c r="AW150" s="13" t="s">
        <v>33</v>
      </c>
      <c r="AX150" s="13" t="s">
        <v>71</v>
      </c>
      <c r="AY150" s="240" t="s">
        <v>138</v>
      </c>
    </row>
    <row r="151" spans="1:51" s="14" customFormat="1" ht="12">
      <c r="A151" s="14"/>
      <c r="B151" s="241"/>
      <c r="C151" s="242"/>
      <c r="D151" s="232" t="s">
        <v>156</v>
      </c>
      <c r="E151" s="243" t="s">
        <v>19</v>
      </c>
      <c r="F151" s="244" t="s">
        <v>348</v>
      </c>
      <c r="G151" s="242"/>
      <c r="H151" s="245">
        <v>4.095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1" t="s">
        <v>156</v>
      </c>
      <c r="AU151" s="251" t="s">
        <v>81</v>
      </c>
      <c r="AV151" s="14" t="s">
        <v>81</v>
      </c>
      <c r="AW151" s="14" t="s">
        <v>33</v>
      </c>
      <c r="AX151" s="14" t="s">
        <v>71</v>
      </c>
      <c r="AY151" s="251" t="s">
        <v>138</v>
      </c>
    </row>
    <row r="152" spans="1:51" s="13" customFormat="1" ht="12">
      <c r="A152" s="13"/>
      <c r="B152" s="230"/>
      <c r="C152" s="231"/>
      <c r="D152" s="232" t="s">
        <v>156</v>
      </c>
      <c r="E152" s="233" t="s">
        <v>19</v>
      </c>
      <c r="F152" s="234" t="s">
        <v>160</v>
      </c>
      <c r="G152" s="231"/>
      <c r="H152" s="233" t="s">
        <v>19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156</v>
      </c>
      <c r="AU152" s="240" t="s">
        <v>81</v>
      </c>
      <c r="AV152" s="13" t="s">
        <v>79</v>
      </c>
      <c r="AW152" s="13" t="s">
        <v>33</v>
      </c>
      <c r="AX152" s="13" t="s">
        <v>71</v>
      </c>
      <c r="AY152" s="240" t="s">
        <v>138</v>
      </c>
    </row>
    <row r="153" spans="1:51" s="14" customFormat="1" ht="12">
      <c r="A153" s="14"/>
      <c r="B153" s="241"/>
      <c r="C153" s="242"/>
      <c r="D153" s="232" t="s">
        <v>156</v>
      </c>
      <c r="E153" s="243" t="s">
        <v>19</v>
      </c>
      <c r="F153" s="244" t="s">
        <v>349</v>
      </c>
      <c r="G153" s="242"/>
      <c r="H153" s="245">
        <v>1.26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156</v>
      </c>
      <c r="AU153" s="251" t="s">
        <v>81</v>
      </c>
      <c r="AV153" s="14" t="s">
        <v>81</v>
      </c>
      <c r="AW153" s="14" t="s">
        <v>33</v>
      </c>
      <c r="AX153" s="14" t="s">
        <v>71</v>
      </c>
      <c r="AY153" s="251" t="s">
        <v>138</v>
      </c>
    </row>
    <row r="154" spans="1:51" s="13" customFormat="1" ht="12">
      <c r="A154" s="13"/>
      <c r="B154" s="230"/>
      <c r="C154" s="231"/>
      <c r="D154" s="232" t="s">
        <v>156</v>
      </c>
      <c r="E154" s="233" t="s">
        <v>19</v>
      </c>
      <c r="F154" s="234" t="s">
        <v>163</v>
      </c>
      <c r="G154" s="231"/>
      <c r="H154" s="233" t="s">
        <v>19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156</v>
      </c>
      <c r="AU154" s="240" t="s">
        <v>81</v>
      </c>
      <c r="AV154" s="13" t="s">
        <v>79</v>
      </c>
      <c r="AW154" s="13" t="s">
        <v>33</v>
      </c>
      <c r="AX154" s="13" t="s">
        <v>71</v>
      </c>
      <c r="AY154" s="240" t="s">
        <v>138</v>
      </c>
    </row>
    <row r="155" spans="1:51" s="14" customFormat="1" ht="12">
      <c r="A155" s="14"/>
      <c r="B155" s="241"/>
      <c r="C155" s="242"/>
      <c r="D155" s="232" t="s">
        <v>156</v>
      </c>
      <c r="E155" s="243" t="s">
        <v>19</v>
      </c>
      <c r="F155" s="244" t="s">
        <v>350</v>
      </c>
      <c r="G155" s="242"/>
      <c r="H155" s="245">
        <v>5.28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1" t="s">
        <v>156</v>
      </c>
      <c r="AU155" s="251" t="s">
        <v>81</v>
      </c>
      <c r="AV155" s="14" t="s">
        <v>81</v>
      </c>
      <c r="AW155" s="14" t="s">
        <v>33</v>
      </c>
      <c r="AX155" s="14" t="s">
        <v>71</v>
      </c>
      <c r="AY155" s="251" t="s">
        <v>138</v>
      </c>
    </row>
    <row r="156" spans="1:51" s="15" customFormat="1" ht="12">
      <c r="A156" s="15"/>
      <c r="B156" s="252"/>
      <c r="C156" s="253"/>
      <c r="D156" s="232" t="s">
        <v>156</v>
      </c>
      <c r="E156" s="254" t="s">
        <v>19</v>
      </c>
      <c r="F156" s="255" t="s">
        <v>166</v>
      </c>
      <c r="G156" s="253"/>
      <c r="H156" s="256">
        <v>10.635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2" t="s">
        <v>156</v>
      </c>
      <c r="AU156" s="262" t="s">
        <v>81</v>
      </c>
      <c r="AV156" s="15" t="s">
        <v>147</v>
      </c>
      <c r="AW156" s="15" t="s">
        <v>33</v>
      </c>
      <c r="AX156" s="15" t="s">
        <v>79</v>
      </c>
      <c r="AY156" s="262" t="s">
        <v>138</v>
      </c>
    </row>
    <row r="157" spans="1:63" s="12" customFormat="1" ht="22.8" customHeight="1">
      <c r="A157" s="12"/>
      <c r="B157" s="196"/>
      <c r="C157" s="197"/>
      <c r="D157" s="198" t="s">
        <v>70</v>
      </c>
      <c r="E157" s="210" t="s">
        <v>264</v>
      </c>
      <c r="F157" s="210" t="s">
        <v>351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SUM(P158:P240)</f>
        <v>0</v>
      </c>
      <c r="Q157" s="204"/>
      <c r="R157" s="205">
        <f>SUM(R158:R240)</f>
        <v>14.36234505</v>
      </c>
      <c r="S157" s="204"/>
      <c r="T157" s="206">
        <f>SUM(T158:T240)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79</v>
      </c>
      <c r="AT157" s="208" t="s">
        <v>70</v>
      </c>
      <c r="AU157" s="208" t="s">
        <v>79</v>
      </c>
      <c r="AY157" s="207" t="s">
        <v>138</v>
      </c>
      <c r="BK157" s="209">
        <f>SUM(BK158:BK240)</f>
        <v>0</v>
      </c>
    </row>
    <row r="158" spans="1:65" s="2" customFormat="1" ht="24.15" customHeight="1">
      <c r="A158" s="38"/>
      <c r="B158" s="39"/>
      <c r="C158" s="212" t="s">
        <v>352</v>
      </c>
      <c r="D158" s="212" t="s">
        <v>142</v>
      </c>
      <c r="E158" s="213" t="s">
        <v>353</v>
      </c>
      <c r="F158" s="214" t="s">
        <v>354</v>
      </c>
      <c r="G158" s="215" t="s">
        <v>145</v>
      </c>
      <c r="H158" s="216">
        <v>92.799</v>
      </c>
      <c r="I158" s="217"/>
      <c r="J158" s="218">
        <f>ROUND(I158*H158,2)</f>
        <v>0</v>
      </c>
      <c r="K158" s="214" t="s">
        <v>146</v>
      </c>
      <c r="L158" s="44"/>
      <c r="M158" s="219" t="s">
        <v>19</v>
      </c>
      <c r="N158" s="220" t="s">
        <v>42</v>
      </c>
      <c r="O158" s="84"/>
      <c r="P158" s="221">
        <f>O158*H158</f>
        <v>0</v>
      </c>
      <c r="Q158" s="221">
        <v>0.00026</v>
      </c>
      <c r="R158" s="221">
        <f>Q158*H158</f>
        <v>0.024127739999999998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147</v>
      </c>
      <c r="AT158" s="223" t="s">
        <v>142</v>
      </c>
      <c r="AU158" s="223" t="s">
        <v>81</v>
      </c>
      <c r="AY158" s="17" t="s">
        <v>138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79</v>
      </c>
      <c r="BK158" s="224">
        <f>ROUND(I158*H158,2)</f>
        <v>0</v>
      </c>
      <c r="BL158" s="17" t="s">
        <v>147</v>
      </c>
      <c r="BM158" s="223" t="s">
        <v>355</v>
      </c>
    </row>
    <row r="159" spans="1:47" s="2" customFormat="1" ht="12">
      <c r="A159" s="38"/>
      <c r="B159" s="39"/>
      <c r="C159" s="40"/>
      <c r="D159" s="225" t="s">
        <v>149</v>
      </c>
      <c r="E159" s="40"/>
      <c r="F159" s="226" t="s">
        <v>356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149</v>
      </c>
      <c r="AU159" s="17" t="s">
        <v>81</v>
      </c>
    </row>
    <row r="160" spans="1:65" s="2" customFormat="1" ht="37.8" customHeight="1">
      <c r="A160" s="38"/>
      <c r="B160" s="39"/>
      <c r="C160" s="212" t="s">
        <v>357</v>
      </c>
      <c r="D160" s="212" t="s">
        <v>142</v>
      </c>
      <c r="E160" s="213" t="s">
        <v>358</v>
      </c>
      <c r="F160" s="214" t="s">
        <v>359</v>
      </c>
      <c r="G160" s="215" t="s">
        <v>145</v>
      </c>
      <c r="H160" s="216">
        <v>92.799</v>
      </c>
      <c r="I160" s="217"/>
      <c r="J160" s="218">
        <f>ROUND(I160*H160,2)</f>
        <v>0</v>
      </c>
      <c r="K160" s="214" t="s">
        <v>146</v>
      </c>
      <c r="L160" s="44"/>
      <c r="M160" s="219" t="s">
        <v>19</v>
      </c>
      <c r="N160" s="220" t="s">
        <v>42</v>
      </c>
      <c r="O160" s="84"/>
      <c r="P160" s="221">
        <f>O160*H160</f>
        <v>0</v>
      </c>
      <c r="Q160" s="221">
        <v>0.01575</v>
      </c>
      <c r="R160" s="221">
        <f>Q160*H160</f>
        <v>1.46158425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147</v>
      </c>
      <c r="AT160" s="223" t="s">
        <v>142</v>
      </c>
      <c r="AU160" s="223" t="s">
        <v>81</v>
      </c>
      <c r="AY160" s="17" t="s">
        <v>138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79</v>
      </c>
      <c r="BK160" s="224">
        <f>ROUND(I160*H160,2)</f>
        <v>0</v>
      </c>
      <c r="BL160" s="17" t="s">
        <v>147</v>
      </c>
      <c r="BM160" s="223" t="s">
        <v>360</v>
      </c>
    </row>
    <row r="161" spans="1:47" s="2" customFormat="1" ht="12">
      <c r="A161" s="38"/>
      <c r="B161" s="39"/>
      <c r="C161" s="40"/>
      <c r="D161" s="225" t="s">
        <v>149</v>
      </c>
      <c r="E161" s="40"/>
      <c r="F161" s="226" t="s">
        <v>361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149</v>
      </c>
      <c r="AU161" s="17" t="s">
        <v>81</v>
      </c>
    </row>
    <row r="162" spans="1:51" s="13" customFormat="1" ht="12">
      <c r="A162" s="13"/>
      <c r="B162" s="230"/>
      <c r="C162" s="231"/>
      <c r="D162" s="232" t="s">
        <v>156</v>
      </c>
      <c r="E162" s="233" t="s">
        <v>19</v>
      </c>
      <c r="F162" s="234" t="s">
        <v>362</v>
      </c>
      <c r="G162" s="231"/>
      <c r="H162" s="233" t="s">
        <v>19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156</v>
      </c>
      <c r="AU162" s="240" t="s">
        <v>81</v>
      </c>
      <c r="AV162" s="13" t="s">
        <v>79</v>
      </c>
      <c r="AW162" s="13" t="s">
        <v>33</v>
      </c>
      <c r="AX162" s="13" t="s">
        <v>71</v>
      </c>
      <c r="AY162" s="240" t="s">
        <v>138</v>
      </c>
    </row>
    <row r="163" spans="1:51" s="13" customFormat="1" ht="12">
      <c r="A163" s="13"/>
      <c r="B163" s="230"/>
      <c r="C163" s="231"/>
      <c r="D163" s="232" t="s">
        <v>156</v>
      </c>
      <c r="E163" s="233" t="s">
        <v>19</v>
      </c>
      <c r="F163" s="234" t="s">
        <v>157</v>
      </c>
      <c r="G163" s="231"/>
      <c r="H163" s="233" t="s">
        <v>19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156</v>
      </c>
      <c r="AU163" s="240" t="s">
        <v>81</v>
      </c>
      <c r="AV163" s="13" t="s">
        <v>79</v>
      </c>
      <c r="AW163" s="13" t="s">
        <v>33</v>
      </c>
      <c r="AX163" s="13" t="s">
        <v>71</v>
      </c>
      <c r="AY163" s="240" t="s">
        <v>138</v>
      </c>
    </row>
    <row r="164" spans="1:51" s="14" customFormat="1" ht="12">
      <c r="A164" s="14"/>
      <c r="B164" s="241"/>
      <c r="C164" s="242"/>
      <c r="D164" s="232" t="s">
        <v>156</v>
      </c>
      <c r="E164" s="243" t="s">
        <v>19</v>
      </c>
      <c r="F164" s="244" t="s">
        <v>363</v>
      </c>
      <c r="G164" s="242"/>
      <c r="H164" s="245">
        <v>20.898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156</v>
      </c>
      <c r="AU164" s="251" t="s">
        <v>81</v>
      </c>
      <c r="AV164" s="14" t="s">
        <v>81</v>
      </c>
      <c r="AW164" s="14" t="s">
        <v>33</v>
      </c>
      <c r="AX164" s="14" t="s">
        <v>71</v>
      </c>
      <c r="AY164" s="251" t="s">
        <v>138</v>
      </c>
    </row>
    <row r="165" spans="1:51" s="13" customFormat="1" ht="12">
      <c r="A165" s="13"/>
      <c r="B165" s="230"/>
      <c r="C165" s="231"/>
      <c r="D165" s="232" t="s">
        <v>156</v>
      </c>
      <c r="E165" s="233" t="s">
        <v>19</v>
      </c>
      <c r="F165" s="234" t="s">
        <v>160</v>
      </c>
      <c r="G165" s="231"/>
      <c r="H165" s="233" t="s">
        <v>19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156</v>
      </c>
      <c r="AU165" s="240" t="s">
        <v>81</v>
      </c>
      <c r="AV165" s="13" t="s">
        <v>79</v>
      </c>
      <c r="AW165" s="13" t="s">
        <v>33</v>
      </c>
      <c r="AX165" s="13" t="s">
        <v>71</v>
      </c>
      <c r="AY165" s="240" t="s">
        <v>138</v>
      </c>
    </row>
    <row r="166" spans="1:51" s="14" customFormat="1" ht="12">
      <c r="A166" s="14"/>
      <c r="B166" s="241"/>
      <c r="C166" s="242"/>
      <c r="D166" s="232" t="s">
        <v>156</v>
      </c>
      <c r="E166" s="243" t="s">
        <v>19</v>
      </c>
      <c r="F166" s="244" t="s">
        <v>364</v>
      </c>
      <c r="G166" s="242"/>
      <c r="H166" s="245">
        <v>27.09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156</v>
      </c>
      <c r="AU166" s="251" t="s">
        <v>81</v>
      </c>
      <c r="AV166" s="14" t="s">
        <v>81</v>
      </c>
      <c r="AW166" s="14" t="s">
        <v>33</v>
      </c>
      <c r="AX166" s="14" t="s">
        <v>71</v>
      </c>
      <c r="AY166" s="251" t="s">
        <v>138</v>
      </c>
    </row>
    <row r="167" spans="1:51" s="13" customFormat="1" ht="12">
      <c r="A167" s="13"/>
      <c r="B167" s="230"/>
      <c r="C167" s="231"/>
      <c r="D167" s="232" t="s">
        <v>156</v>
      </c>
      <c r="E167" s="233" t="s">
        <v>19</v>
      </c>
      <c r="F167" s="234" t="s">
        <v>163</v>
      </c>
      <c r="G167" s="231"/>
      <c r="H167" s="233" t="s">
        <v>19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156</v>
      </c>
      <c r="AU167" s="240" t="s">
        <v>81</v>
      </c>
      <c r="AV167" s="13" t="s">
        <v>79</v>
      </c>
      <c r="AW167" s="13" t="s">
        <v>33</v>
      </c>
      <c r="AX167" s="13" t="s">
        <v>71</v>
      </c>
      <c r="AY167" s="240" t="s">
        <v>138</v>
      </c>
    </row>
    <row r="168" spans="1:51" s="14" customFormat="1" ht="12">
      <c r="A168" s="14"/>
      <c r="B168" s="241"/>
      <c r="C168" s="242"/>
      <c r="D168" s="232" t="s">
        <v>156</v>
      </c>
      <c r="E168" s="243" t="s">
        <v>19</v>
      </c>
      <c r="F168" s="244" t="s">
        <v>365</v>
      </c>
      <c r="G168" s="242"/>
      <c r="H168" s="245">
        <v>44.811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156</v>
      </c>
      <c r="AU168" s="251" t="s">
        <v>81</v>
      </c>
      <c r="AV168" s="14" t="s">
        <v>81</v>
      </c>
      <c r="AW168" s="14" t="s">
        <v>33</v>
      </c>
      <c r="AX168" s="14" t="s">
        <v>71</v>
      </c>
      <c r="AY168" s="251" t="s">
        <v>138</v>
      </c>
    </row>
    <row r="169" spans="1:51" s="15" customFormat="1" ht="12">
      <c r="A169" s="15"/>
      <c r="B169" s="252"/>
      <c r="C169" s="253"/>
      <c r="D169" s="232" t="s">
        <v>156</v>
      </c>
      <c r="E169" s="254" t="s">
        <v>19</v>
      </c>
      <c r="F169" s="255" t="s">
        <v>166</v>
      </c>
      <c r="G169" s="253"/>
      <c r="H169" s="256">
        <v>92.799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2" t="s">
        <v>156</v>
      </c>
      <c r="AU169" s="262" t="s">
        <v>81</v>
      </c>
      <c r="AV169" s="15" t="s">
        <v>147</v>
      </c>
      <c r="AW169" s="15" t="s">
        <v>33</v>
      </c>
      <c r="AX169" s="15" t="s">
        <v>79</v>
      </c>
      <c r="AY169" s="262" t="s">
        <v>138</v>
      </c>
    </row>
    <row r="170" spans="1:65" s="2" customFormat="1" ht="44.25" customHeight="1">
      <c r="A170" s="38"/>
      <c r="B170" s="39"/>
      <c r="C170" s="212" t="s">
        <v>366</v>
      </c>
      <c r="D170" s="212" t="s">
        <v>142</v>
      </c>
      <c r="E170" s="213" t="s">
        <v>367</v>
      </c>
      <c r="F170" s="214" t="s">
        <v>368</v>
      </c>
      <c r="G170" s="215" t="s">
        <v>145</v>
      </c>
      <c r="H170" s="216">
        <v>185.598</v>
      </c>
      <c r="I170" s="217"/>
      <c r="J170" s="218">
        <f>ROUND(I170*H170,2)</f>
        <v>0</v>
      </c>
      <c r="K170" s="214" t="s">
        <v>146</v>
      </c>
      <c r="L170" s="44"/>
      <c r="M170" s="219" t="s">
        <v>19</v>
      </c>
      <c r="N170" s="220" t="s">
        <v>42</v>
      </c>
      <c r="O170" s="84"/>
      <c r="P170" s="221">
        <f>O170*H170</f>
        <v>0</v>
      </c>
      <c r="Q170" s="221">
        <v>0.0079</v>
      </c>
      <c r="R170" s="221">
        <f>Q170*H170</f>
        <v>1.4662242000000003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147</v>
      </c>
      <c r="AT170" s="223" t="s">
        <v>142</v>
      </c>
      <c r="AU170" s="223" t="s">
        <v>81</v>
      </c>
      <c r="AY170" s="17" t="s">
        <v>138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79</v>
      </c>
      <c r="BK170" s="224">
        <f>ROUND(I170*H170,2)</f>
        <v>0</v>
      </c>
      <c r="BL170" s="17" t="s">
        <v>147</v>
      </c>
      <c r="BM170" s="223" t="s">
        <v>369</v>
      </c>
    </row>
    <row r="171" spans="1:47" s="2" customFormat="1" ht="12">
      <c r="A171" s="38"/>
      <c r="B171" s="39"/>
      <c r="C171" s="40"/>
      <c r="D171" s="225" t="s">
        <v>149</v>
      </c>
      <c r="E171" s="40"/>
      <c r="F171" s="226" t="s">
        <v>370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149</v>
      </c>
      <c r="AU171" s="17" t="s">
        <v>81</v>
      </c>
    </row>
    <row r="172" spans="1:51" s="14" customFormat="1" ht="12">
      <c r="A172" s="14"/>
      <c r="B172" s="241"/>
      <c r="C172" s="242"/>
      <c r="D172" s="232" t="s">
        <v>156</v>
      </c>
      <c r="E172" s="243" t="s">
        <v>19</v>
      </c>
      <c r="F172" s="244" t="s">
        <v>371</v>
      </c>
      <c r="G172" s="242"/>
      <c r="H172" s="245">
        <v>185.598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156</v>
      </c>
      <c r="AU172" s="251" t="s">
        <v>81</v>
      </c>
      <c r="AV172" s="14" t="s">
        <v>81</v>
      </c>
      <c r="AW172" s="14" t="s">
        <v>33</v>
      </c>
      <c r="AX172" s="14" t="s">
        <v>79</v>
      </c>
      <c r="AY172" s="251" t="s">
        <v>138</v>
      </c>
    </row>
    <row r="173" spans="1:65" s="2" customFormat="1" ht="49.05" customHeight="1">
      <c r="A173" s="38"/>
      <c r="B173" s="39"/>
      <c r="C173" s="212" t="s">
        <v>372</v>
      </c>
      <c r="D173" s="212" t="s">
        <v>142</v>
      </c>
      <c r="E173" s="213" t="s">
        <v>373</v>
      </c>
      <c r="F173" s="214" t="s">
        <v>374</v>
      </c>
      <c r="G173" s="215" t="s">
        <v>145</v>
      </c>
      <c r="H173" s="216">
        <v>181.11</v>
      </c>
      <c r="I173" s="217"/>
      <c r="J173" s="218">
        <f>ROUND(I173*H173,2)</f>
        <v>0</v>
      </c>
      <c r="K173" s="214" t="s">
        <v>146</v>
      </c>
      <c r="L173" s="44"/>
      <c r="M173" s="219" t="s">
        <v>19</v>
      </c>
      <c r="N173" s="220" t="s">
        <v>42</v>
      </c>
      <c r="O173" s="84"/>
      <c r="P173" s="221">
        <f>O173*H173</f>
        <v>0</v>
      </c>
      <c r="Q173" s="221">
        <v>0.0093</v>
      </c>
      <c r="R173" s="221">
        <f>Q173*H173</f>
        <v>1.684323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147</v>
      </c>
      <c r="AT173" s="223" t="s">
        <v>142</v>
      </c>
      <c r="AU173" s="223" t="s">
        <v>81</v>
      </c>
      <c r="AY173" s="17" t="s">
        <v>138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79</v>
      </c>
      <c r="BK173" s="224">
        <f>ROUND(I173*H173,2)</f>
        <v>0</v>
      </c>
      <c r="BL173" s="17" t="s">
        <v>147</v>
      </c>
      <c r="BM173" s="223" t="s">
        <v>375</v>
      </c>
    </row>
    <row r="174" spans="1:47" s="2" customFormat="1" ht="12">
      <c r="A174" s="38"/>
      <c r="B174" s="39"/>
      <c r="C174" s="40"/>
      <c r="D174" s="225" t="s">
        <v>149</v>
      </c>
      <c r="E174" s="40"/>
      <c r="F174" s="226" t="s">
        <v>376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149</v>
      </c>
      <c r="AU174" s="17" t="s">
        <v>81</v>
      </c>
    </row>
    <row r="175" spans="1:51" s="13" customFormat="1" ht="12">
      <c r="A175" s="13"/>
      <c r="B175" s="230"/>
      <c r="C175" s="231"/>
      <c r="D175" s="232" t="s">
        <v>156</v>
      </c>
      <c r="E175" s="233" t="s">
        <v>19</v>
      </c>
      <c r="F175" s="234" t="s">
        <v>377</v>
      </c>
      <c r="G175" s="231"/>
      <c r="H175" s="233" t="s">
        <v>19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156</v>
      </c>
      <c r="AU175" s="240" t="s">
        <v>81</v>
      </c>
      <c r="AV175" s="13" t="s">
        <v>79</v>
      </c>
      <c r="AW175" s="13" t="s">
        <v>33</v>
      </c>
      <c r="AX175" s="13" t="s">
        <v>71</v>
      </c>
      <c r="AY175" s="240" t="s">
        <v>138</v>
      </c>
    </row>
    <row r="176" spans="1:51" s="13" customFormat="1" ht="12">
      <c r="A176" s="13"/>
      <c r="B176" s="230"/>
      <c r="C176" s="231"/>
      <c r="D176" s="232" t="s">
        <v>156</v>
      </c>
      <c r="E176" s="233" t="s">
        <v>19</v>
      </c>
      <c r="F176" s="234" t="s">
        <v>157</v>
      </c>
      <c r="G176" s="231"/>
      <c r="H176" s="233" t="s">
        <v>19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156</v>
      </c>
      <c r="AU176" s="240" t="s">
        <v>81</v>
      </c>
      <c r="AV176" s="13" t="s">
        <v>79</v>
      </c>
      <c r="AW176" s="13" t="s">
        <v>33</v>
      </c>
      <c r="AX176" s="13" t="s">
        <v>71</v>
      </c>
      <c r="AY176" s="240" t="s">
        <v>138</v>
      </c>
    </row>
    <row r="177" spans="1:51" s="14" customFormat="1" ht="12">
      <c r="A177" s="14"/>
      <c r="B177" s="241"/>
      <c r="C177" s="242"/>
      <c r="D177" s="232" t="s">
        <v>156</v>
      </c>
      <c r="E177" s="243" t="s">
        <v>19</v>
      </c>
      <c r="F177" s="244" t="s">
        <v>378</v>
      </c>
      <c r="G177" s="242"/>
      <c r="H177" s="245">
        <v>15.674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156</v>
      </c>
      <c r="AU177" s="251" t="s">
        <v>81</v>
      </c>
      <c r="AV177" s="14" t="s">
        <v>81</v>
      </c>
      <c r="AW177" s="14" t="s">
        <v>33</v>
      </c>
      <c r="AX177" s="14" t="s">
        <v>71</v>
      </c>
      <c r="AY177" s="251" t="s">
        <v>138</v>
      </c>
    </row>
    <row r="178" spans="1:51" s="13" customFormat="1" ht="12">
      <c r="A178" s="13"/>
      <c r="B178" s="230"/>
      <c r="C178" s="231"/>
      <c r="D178" s="232" t="s">
        <v>156</v>
      </c>
      <c r="E178" s="233" t="s">
        <v>19</v>
      </c>
      <c r="F178" s="234" t="s">
        <v>160</v>
      </c>
      <c r="G178" s="231"/>
      <c r="H178" s="233" t="s">
        <v>19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156</v>
      </c>
      <c r="AU178" s="240" t="s">
        <v>81</v>
      </c>
      <c r="AV178" s="13" t="s">
        <v>79</v>
      </c>
      <c r="AW178" s="13" t="s">
        <v>33</v>
      </c>
      <c r="AX178" s="13" t="s">
        <v>71</v>
      </c>
      <c r="AY178" s="240" t="s">
        <v>138</v>
      </c>
    </row>
    <row r="179" spans="1:51" s="14" customFormat="1" ht="12">
      <c r="A179" s="14"/>
      <c r="B179" s="241"/>
      <c r="C179" s="242"/>
      <c r="D179" s="232" t="s">
        <v>156</v>
      </c>
      <c r="E179" s="243" t="s">
        <v>19</v>
      </c>
      <c r="F179" s="244" t="s">
        <v>379</v>
      </c>
      <c r="G179" s="242"/>
      <c r="H179" s="245">
        <v>48.848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156</v>
      </c>
      <c r="AU179" s="251" t="s">
        <v>81</v>
      </c>
      <c r="AV179" s="14" t="s">
        <v>81</v>
      </c>
      <c r="AW179" s="14" t="s">
        <v>33</v>
      </c>
      <c r="AX179" s="14" t="s">
        <v>71</v>
      </c>
      <c r="AY179" s="251" t="s">
        <v>138</v>
      </c>
    </row>
    <row r="180" spans="1:51" s="13" customFormat="1" ht="12">
      <c r="A180" s="13"/>
      <c r="B180" s="230"/>
      <c r="C180" s="231"/>
      <c r="D180" s="232" t="s">
        <v>156</v>
      </c>
      <c r="E180" s="233" t="s">
        <v>19</v>
      </c>
      <c r="F180" s="234" t="s">
        <v>163</v>
      </c>
      <c r="G180" s="231"/>
      <c r="H180" s="233" t="s">
        <v>19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156</v>
      </c>
      <c r="AU180" s="240" t="s">
        <v>81</v>
      </c>
      <c r="AV180" s="13" t="s">
        <v>79</v>
      </c>
      <c r="AW180" s="13" t="s">
        <v>33</v>
      </c>
      <c r="AX180" s="13" t="s">
        <v>71</v>
      </c>
      <c r="AY180" s="240" t="s">
        <v>138</v>
      </c>
    </row>
    <row r="181" spans="1:51" s="14" customFormat="1" ht="12">
      <c r="A181" s="14"/>
      <c r="B181" s="241"/>
      <c r="C181" s="242"/>
      <c r="D181" s="232" t="s">
        <v>156</v>
      </c>
      <c r="E181" s="243" t="s">
        <v>19</v>
      </c>
      <c r="F181" s="244" t="s">
        <v>380</v>
      </c>
      <c r="G181" s="242"/>
      <c r="H181" s="245">
        <v>116.588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156</v>
      </c>
      <c r="AU181" s="251" t="s">
        <v>81</v>
      </c>
      <c r="AV181" s="14" t="s">
        <v>81</v>
      </c>
      <c r="AW181" s="14" t="s">
        <v>33</v>
      </c>
      <c r="AX181" s="14" t="s">
        <v>71</v>
      </c>
      <c r="AY181" s="251" t="s">
        <v>138</v>
      </c>
    </row>
    <row r="182" spans="1:51" s="15" customFormat="1" ht="12">
      <c r="A182" s="15"/>
      <c r="B182" s="252"/>
      <c r="C182" s="253"/>
      <c r="D182" s="232" t="s">
        <v>156</v>
      </c>
      <c r="E182" s="254" t="s">
        <v>19</v>
      </c>
      <c r="F182" s="255" t="s">
        <v>166</v>
      </c>
      <c r="G182" s="253"/>
      <c r="H182" s="256">
        <v>181.10999999999999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2" t="s">
        <v>156</v>
      </c>
      <c r="AU182" s="262" t="s">
        <v>81</v>
      </c>
      <c r="AV182" s="15" t="s">
        <v>147</v>
      </c>
      <c r="AW182" s="15" t="s">
        <v>33</v>
      </c>
      <c r="AX182" s="15" t="s">
        <v>79</v>
      </c>
      <c r="AY182" s="262" t="s">
        <v>138</v>
      </c>
    </row>
    <row r="183" spans="1:65" s="2" customFormat="1" ht="37.8" customHeight="1">
      <c r="A183" s="38"/>
      <c r="B183" s="39"/>
      <c r="C183" s="212" t="s">
        <v>381</v>
      </c>
      <c r="D183" s="212" t="s">
        <v>142</v>
      </c>
      <c r="E183" s="213" t="s">
        <v>382</v>
      </c>
      <c r="F183" s="214" t="s">
        <v>383</v>
      </c>
      <c r="G183" s="215" t="s">
        <v>145</v>
      </c>
      <c r="H183" s="216">
        <v>380.462</v>
      </c>
      <c r="I183" s="217"/>
      <c r="J183" s="218">
        <f>ROUND(I183*H183,2)</f>
        <v>0</v>
      </c>
      <c r="K183" s="214" t="s">
        <v>146</v>
      </c>
      <c r="L183" s="44"/>
      <c r="M183" s="219" t="s">
        <v>19</v>
      </c>
      <c r="N183" s="220" t="s">
        <v>42</v>
      </c>
      <c r="O183" s="84"/>
      <c r="P183" s="221">
        <f>O183*H183</f>
        <v>0</v>
      </c>
      <c r="Q183" s="221">
        <v>0.01103</v>
      </c>
      <c r="R183" s="221">
        <f>Q183*H183</f>
        <v>4.19649586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147</v>
      </c>
      <c r="AT183" s="223" t="s">
        <v>142</v>
      </c>
      <c r="AU183" s="223" t="s">
        <v>81</v>
      </c>
      <c r="AY183" s="17" t="s">
        <v>138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79</v>
      </c>
      <c r="BK183" s="224">
        <f>ROUND(I183*H183,2)</f>
        <v>0</v>
      </c>
      <c r="BL183" s="17" t="s">
        <v>147</v>
      </c>
      <c r="BM183" s="223" t="s">
        <v>384</v>
      </c>
    </row>
    <row r="184" spans="1:47" s="2" customFormat="1" ht="12">
      <c r="A184" s="38"/>
      <c r="B184" s="39"/>
      <c r="C184" s="40"/>
      <c r="D184" s="225" t="s">
        <v>149</v>
      </c>
      <c r="E184" s="40"/>
      <c r="F184" s="226" t="s">
        <v>385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149</v>
      </c>
      <c r="AU184" s="17" t="s">
        <v>81</v>
      </c>
    </row>
    <row r="185" spans="1:51" s="13" customFormat="1" ht="12">
      <c r="A185" s="13"/>
      <c r="B185" s="230"/>
      <c r="C185" s="231"/>
      <c r="D185" s="232" t="s">
        <v>156</v>
      </c>
      <c r="E185" s="233" t="s">
        <v>19</v>
      </c>
      <c r="F185" s="234" t="s">
        <v>386</v>
      </c>
      <c r="G185" s="231"/>
      <c r="H185" s="233" t="s">
        <v>19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156</v>
      </c>
      <c r="AU185" s="240" t="s">
        <v>81</v>
      </c>
      <c r="AV185" s="13" t="s">
        <v>79</v>
      </c>
      <c r="AW185" s="13" t="s">
        <v>33</v>
      </c>
      <c r="AX185" s="13" t="s">
        <v>71</v>
      </c>
      <c r="AY185" s="240" t="s">
        <v>138</v>
      </c>
    </row>
    <row r="186" spans="1:51" s="13" customFormat="1" ht="12">
      <c r="A186" s="13"/>
      <c r="B186" s="230"/>
      <c r="C186" s="231"/>
      <c r="D186" s="232" t="s">
        <v>156</v>
      </c>
      <c r="E186" s="233" t="s">
        <v>19</v>
      </c>
      <c r="F186" s="234" t="s">
        <v>157</v>
      </c>
      <c r="G186" s="231"/>
      <c r="H186" s="233" t="s">
        <v>19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156</v>
      </c>
      <c r="AU186" s="240" t="s">
        <v>81</v>
      </c>
      <c r="AV186" s="13" t="s">
        <v>79</v>
      </c>
      <c r="AW186" s="13" t="s">
        <v>33</v>
      </c>
      <c r="AX186" s="13" t="s">
        <v>71</v>
      </c>
      <c r="AY186" s="240" t="s">
        <v>138</v>
      </c>
    </row>
    <row r="187" spans="1:51" s="14" customFormat="1" ht="12">
      <c r="A187" s="14"/>
      <c r="B187" s="241"/>
      <c r="C187" s="242"/>
      <c r="D187" s="232" t="s">
        <v>156</v>
      </c>
      <c r="E187" s="243" t="s">
        <v>19</v>
      </c>
      <c r="F187" s="244" t="s">
        <v>387</v>
      </c>
      <c r="G187" s="242"/>
      <c r="H187" s="245">
        <v>110.456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156</v>
      </c>
      <c r="AU187" s="251" t="s">
        <v>81</v>
      </c>
      <c r="AV187" s="14" t="s">
        <v>81</v>
      </c>
      <c r="AW187" s="14" t="s">
        <v>33</v>
      </c>
      <c r="AX187" s="14" t="s">
        <v>71</v>
      </c>
      <c r="AY187" s="251" t="s">
        <v>138</v>
      </c>
    </row>
    <row r="188" spans="1:51" s="14" customFormat="1" ht="12">
      <c r="A188" s="14"/>
      <c r="B188" s="241"/>
      <c r="C188" s="242"/>
      <c r="D188" s="232" t="s">
        <v>156</v>
      </c>
      <c r="E188" s="243" t="s">
        <v>19</v>
      </c>
      <c r="F188" s="244" t="s">
        <v>388</v>
      </c>
      <c r="G188" s="242"/>
      <c r="H188" s="245">
        <v>0.405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156</v>
      </c>
      <c r="AU188" s="251" t="s">
        <v>81</v>
      </c>
      <c r="AV188" s="14" t="s">
        <v>81</v>
      </c>
      <c r="AW188" s="14" t="s">
        <v>33</v>
      </c>
      <c r="AX188" s="14" t="s">
        <v>71</v>
      </c>
      <c r="AY188" s="251" t="s">
        <v>138</v>
      </c>
    </row>
    <row r="189" spans="1:51" s="14" customFormat="1" ht="12">
      <c r="A189" s="14"/>
      <c r="B189" s="241"/>
      <c r="C189" s="242"/>
      <c r="D189" s="232" t="s">
        <v>156</v>
      </c>
      <c r="E189" s="243" t="s">
        <v>19</v>
      </c>
      <c r="F189" s="244" t="s">
        <v>389</v>
      </c>
      <c r="G189" s="242"/>
      <c r="H189" s="245">
        <v>4.095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156</v>
      </c>
      <c r="AU189" s="251" t="s">
        <v>81</v>
      </c>
      <c r="AV189" s="14" t="s">
        <v>81</v>
      </c>
      <c r="AW189" s="14" t="s">
        <v>33</v>
      </c>
      <c r="AX189" s="14" t="s">
        <v>71</v>
      </c>
      <c r="AY189" s="251" t="s">
        <v>138</v>
      </c>
    </row>
    <row r="190" spans="1:51" s="13" customFormat="1" ht="12">
      <c r="A190" s="13"/>
      <c r="B190" s="230"/>
      <c r="C190" s="231"/>
      <c r="D190" s="232" t="s">
        <v>156</v>
      </c>
      <c r="E190" s="233" t="s">
        <v>19</v>
      </c>
      <c r="F190" s="234" t="s">
        <v>160</v>
      </c>
      <c r="G190" s="231"/>
      <c r="H190" s="233" t="s">
        <v>19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156</v>
      </c>
      <c r="AU190" s="240" t="s">
        <v>81</v>
      </c>
      <c r="AV190" s="13" t="s">
        <v>79</v>
      </c>
      <c r="AW190" s="13" t="s">
        <v>33</v>
      </c>
      <c r="AX190" s="13" t="s">
        <v>71</v>
      </c>
      <c r="AY190" s="240" t="s">
        <v>138</v>
      </c>
    </row>
    <row r="191" spans="1:51" s="14" customFormat="1" ht="12">
      <c r="A191" s="14"/>
      <c r="B191" s="241"/>
      <c r="C191" s="242"/>
      <c r="D191" s="232" t="s">
        <v>156</v>
      </c>
      <c r="E191" s="243" t="s">
        <v>19</v>
      </c>
      <c r="F191" s="244" t="s">
        <v>390</v>
      </c>
      <c r="G191" s="242"/>
      <c r="H191" s="245">
        <v>0.135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156</v>
      </c>
      <c r="AU191" s="251" t="s">
        <v>81</v>
      </c>
      <c r="AV191" s="14" t="s">
        <v>81</v>
      </c>
      <c r="AW191" s="14" t="s">
        <v>33</v>
      </c>
      <c r="AX191" s="14" t="s">
        <v>71</v>
      </c>
      <c r="AY191" s="251" t="s">
        <v>138</v>
      </c>
    </row>
    <row r="192" spans="1:51" s="14" customFormat="1" ht="12">
      <c r="A192" s="14"/>
      <c r="B192" s="241"/>
      <c r="C192" s="242"/>
      <c r="D192" s="232" t="s">
        <v>156</v>
      </c>
      <c r="E192" s="243" t="s">
        <v>19</v>
      </c>
      <c r="F192" s="244" t="s">
        <v>391</v>
      </c>
      <c r="G192" s="242"/>
      <c r="H192" s="245">
        <v>135.666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156</v>
      </c>
      <c r="AU192" s="251" t="s">
        <v>81</v>
      </c>
      <c r="AV192" s="14" t="s">
        <v>81</v>
      </c>
      <c r="AW192" s="14" t="s">
        <v>33</v>
      </c>
      <c r="AX192" s="14" t="s">
        <v>71</v>
      </c>
      <c r="AY192" s="251" t="s">
        <v>138</v>
      </c>
    </row>
    <row r="193" spans="1:51" s="14" customFormat="1" ht="12">
      <c r="A193" s="14"/>
      <c r="B193" s="241"/>
      <c r="C193" s="242"/>
      <c r="D193" s="232" t="s">
        <v>156</v>
      </c>
      <c r="E193" s="243" t="s">
        <v>19</v>
      </c>
      <c r="F193" s="244" t="s">
        <v>392</v>
      </c>
      <c r="G193" s="242"/>
      <c r="H193" s="245">
        <v>1.26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156</v>
      </c>
      <c r="AU193" s="251" t="s">
        <v>81</v>
      </c>
      <c r="AV193" s="14" t="s">
        <v>81</v>
      </c>
      <c r="AW193" s="14" t="s">
        <v>33</v>
      </c>
      <c r="AX193" s="14" t="s">
        <v>71</v>
      </c>
      <c r="AY193" s="251" t="s">
        <v>138</v>
      </c>
    </row>
    <row r="194" spans="1:51" s="13" customFormat="1" ht="12">
      <c r="A194" s="13"/>
      <c r="B194" s="230"/>
      <c r="C194" s="231"/>
      <c r="D194" s="232" t="s">
        <v>156</v>
      </c>
      <c r="E194" s="233" t="s">
        <v>19</v>
      </c>
      <c r="F194" s="234" t="s">
        <v>163</v>
      </c>
      <c r="G194" s="231"/>
      <c r="H194" s="233" t="s">
        <v>19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156</v>
      </c>
      <c r="AU194" s="240" t="s">
        <v>81</v>
      </c>
      <c r="AV194" s="13" t="s">
        <v>79</v>
      </c>
      <c r="AW194" s="13" t="s">
        <v>33</v>
      </c>
      <c r="AX194" s="13" t="s">
        <v>71</v>
      </c>
      <c r="AY194" s="240" t="s">
        <v>138</v>
      </c>
    </row>
    <row r="195" spans="1:51" s="14" customFormat="1" ht="12">
      <c r="A195" s="14"/>
      <c r="B195" s="241"/>
      <c r="C195" s="242"/>
      <c r="D195" s="232" t="s">
        <v>156</v>
      </c>
      <c r="E195" s="243" t="s">
        <v>19</v>
      </c>
      <c r="F195" s="244" t="s">
        <v>390</v>
      </c>
      <c r="G195" s="242"/>
      <c r="H195" s="245">
        <v>0.135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156</v>
      </c>
      <c r="AU195" s="251" t="s">
        <v>81</v>
      </c>
      <c r="AV195" s="14" t="s">
        <v>81</v>
      </c>
      <c r="AW195" s="14" t="s">
        <v>33</v>
      </c>
      <c r="AX195" s="14" t="s">
        <v>71</v>
      </c>
      <c r="AY195" s="251" t="s">
        <v>138</v>
      </c>
    </row>
    <row r="196" spans="1:51" s="14" customFormat="1" ht="12">
      <c r="A196" s="14"/>
      <c r="B196" s="241"/>
      <c r="C196" s="242"/>
      <c r="D196" s="232" t="s">
        <v>156</v>
      </c>
      <c r="E196" s="243" t="s">
        <v>19</v>
      </c>
      <c r="F196" s="244" t="s">
        <v>393</v>
      </c>
      <c r="G196" s="242"/>
      <c r="H196" s="245">
        <v>123.03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156</v>
      </c>
      <c r="AU196" s="251" t="s">
        <v>81</v>
      </c>
      <c r="AV196" s="14" t="s">
        <v>81</v>
      </c>
      <c r="AW196" s="14" t="s">
        <v>33</v>
      </c>
      <c r="AX196" s="14" t="s">
        <v>71</v>
      </c>
      <c r="AY196" s="251" t="s">
        <v>138</v>
      </c>
    </row>
    <row r="197" spans="1:51" s="14" customFormat="1" ht="12">
      <c r="A197" s="14"/>
      <c r="B197" s="241"/>
      <c r="C197" s="242"/>
      <c r="D197" s="232" t="s">
        <v>156</v>
      </c>
      <c r="E197" s="243" t="s">
        <v>19</v>
      </c>
      <c r="F197" s="244" t="s">
        <v>394</v>
      </c>
      <c r="G197" s="242"/>
      <c r="H197" s="245">
        <v>5.28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156</v>
      </c>
      <c r="AU197" s="251" t="s">
        <v>81</v>
      </c>
      <c r="AV197" s="14" t="s">
        <v>81</v>
      </c>
      <c r="AW197" s="14" t="s">
        <v>33</v>
      </c>
      <c r="AX197" s="14" t="s">
        <v>71</v>
      </c>
      <c r="AY197" s="251" t="s">
        <v>138</v>
      </c>
    </row>
    <row r="198" spans="1:51" s="15" customFormat="1" ht="12">
      <c r="A198" s="15"/>
      <c r="B198" s="252"/>
      <c r="C198" s="253"/>
      <c r="D198" s="232" t="s">
        <v>156</v>
      </c>
      <c r="E198" s="254" t="s">
        <v>19</v>
      </c>
      <c r="F198" s="255" t="s">
        <v>166</v>
      </c>
      <c r="G198" s="253"/>
      <c r="H198" s="256">
        <v>380.462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2" t="s">
        <v>156</v>
      </c>
      <c r="AU198" s="262" t="s">
        <v>81</v>
      </c>
      <c r="AV198" s="15" t="s">
        <v>147</v>
      </c>
      <c r="AW198" s="15" t="s">
        <v>33</v>
      </c>
      <c r="AX198" s="15" t="s">
        <v>79</v>
      </c>
      <c r="AY198" s="262" t="s">
        <v>138</v>
      </c>
    </row>
    <row r="199" spans="1:65" s="2" customFormat="1" ht="33" customHeight="1">
      <c r="A199" s="38"/>
      <c r="B199" s="39"/>
      <c r="C199" s="212" t="s">
        <v>395</v>
      </c>
      <c r="D199" s="212" t="s">
        <v>142</v>
      </c>
      <c r="E199" s="213" t="s">
        <v>396</v>
      </c>
      <c r="F199" s="214" t="s">
        <v>397</v>
      </c>
      <c r="G199" s="215" t="s">
        <v>145</v>
      </c>
      <c r="H199" s="216">
        <v>150</v>
      </c>
      <c r="I199" s="217"/>
      <c r="J199" s="218">
        <f>ROUND(I199*H199,2)</f>
        <v>0</v>
      </c>
      <c r="K199" s="214" t="s">
        <v>146</v>
      </c>
      <c r="L199" s="44"/>
      <c r="M199" s="219" t="s">
        <v>19</v>
      </c>
      <c r="N199" s="220" t="s">
        <v>42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147</v>
      </c>
      <c r="AT199" s="223" t="s">
        <v>142</v>
      </c>
      <c r="AU199" s="223" t="s">
        <v>81</v>
      </c>
      <c r="AY199" s="17" t="s">
        <v>138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79</v>
      </c>
      <c r="BK199" s="224">
        <f>ROUND(I199*H199,2)</f>
        <v>0</v>
      </c>
      <c r="BL199" s="17" t="s">
        <v>147</v>
      </c>
      <c r="BM199" s="223" t="s">
        <v>398</v>
      </c>
    </row>
    <row r="200" spans="1:47" s="2" customFormat="1" ht="12">
      <c r="A200" s="38"/>
      <c r="B200" s="39"/>
      <c r="C200" s="40"/>
      <c r="D200" s="225" t="s">
        <v>149</v>
      </c>
      <c r="E200" s="40"/>
      <c r="F200" s="226" t="s">
        <v>399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149</v>
      </c>
      <c r="AU200" s="17" t="s">
        <v>81</v>
      </c>
    </row>
    <row r="201" spans="1:65" s="2" customFormat="1" ht="33" customHeight="1">
      <c r="A201" s="38"/>
      <c r="B201" s="39"/>
      <c r="C201" s="212" t="s">
        <v>400</v>
      </c>
      <c r="D201" s="212" t="s">
        <v>142</v>
      </c>
      <c r="E201" s="213" t="s">
        <v>401</v>
      </c>
      <c r="F201" s="214" t="s">
        <v>402</v>
      </c>
      <c r="G201" s="215" t="s">
        <v>145</v>
      </c>
      <c r="H201" s="216">
        <v>0.9</v>
      </c>
      <c r="I201" s="217"/>
      <c r="J201" s="218">
        <f>ROUND(I201*H201,2)</f>
        <v>0</v>
      </c>
      <c r="K201" s="214" t="s">
        <v>146</v>
      </c>
      <c r="L201" s="44"/>
      <c r="M201" s="219" t="s">
        <v>19</v>
      </c>
      <c r="N201" s="220" t="s">
        <v>42</v>
      </c>
      <c r="O201" s="84"/>
      <c r="P201" s="221">
        <f>O201*H201</f>
        <v>0</v>
      </c>
      <c r="Q201" s="221">
        <v>0.00735</v>
      </c>
      <c r="R201" s="221">
        <f>Q201*H201</f>
        <v>0.006615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147</v>
      </c>
      <c r="AT201" s="223" t="s">
        <v>142</v>
      </c>
      <c r="AU201" s="223" t="s">
        <v>81</v>
      </c>
      <c r="AY201" s="17" t="s">
        <v>138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79</v>
      </c>
      <c r="BK201" s="224">
        <f>ROUND(I201*H201,2)</f>
        <v>0</v>
      </c>
      <c r="BL201" s="17" t="s">
        <v>147</v>
      </c>
      <c r="BM201" s="223" t="s">
        <v>403</v>
      </c>
    </row>
    <row r="202" spans="1:47" s="2" customFormat="1" ht="12">
      <c r="A202" s="38"/>
      <c r="B202" s="39"/>
      <c r="C202" s="40"/>
      <c r="D202" s="225" t="s">
        <v>149</v>
      </c>
      <c r="E202" s="40"/>
      <c r="F202" s="226" t="s">
        <v>404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149</v>
      </c>
      <c r="AU202" s="17" t="s">
        <v>81</v>
      </c>
    </row>
    <row r="203" spans="1:51" s="13" customFormat="1" ht="12">
      <c r="A203" s="13"/>
      <c r="B203" s="230"/>
      <c r="C203" s="231"/>
      <c r="D203" s="232" t="s">
        <v>156</v>
      </c>
      <c r="E203" s="233" t="s">
        <v>19</v>
      </c>
      <c r="F203" s="234" t="s">
        <v>160</v>
      </c>
      <c r="G203" s="231"/>
      <c r="H203" s="233" t="s">
        <v>19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156</v>
      </c>
      <c r="AU203" s="240" t="s">
        <v>81</v>
      </c>
      <c r="AV203" s="13" t="s">
        <v>79</v>
      </c>
      <c r="AW203" s="13" t="s">
        <v>33</v>
      </c>
      <c r="AX203" s="13" t="s">
        <v>71</v>
      </c>
      <c r="AY203" s="240" t="s">
        <v>138</v>
      </c>
    </row>
    <row r="204" spans="1:51" s="14" customFormat="1" ht="12">
      <c r="A204" s="14"/>
      <c r="B204" s="241"/>
      <c r="C204" s="242"/>
      <c r="D204" s="232" t="s">
        <v>156</v>
      </c>
      <c r="E204" s="243" t="s">
        <v>19</v>
      </c>
      <c r="F204" s="244" t="s">
        <v>180</v>
      </c>
      <c r="G204" s="242"/>
      <c r="H204" s="245">
        <v>0.9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156</v>
      </c>
      <c r="AU204" s="251" t="s">
        <v>81</v>
      </c>
      <c r="AV204" s="14" t="s">
        <v>81</v>
      </c>
      <c r="AW204" s="14" t="s">
        <v>33</v>
      </c>
      <c r="AX204" s="14" t="s">
        <v>79</v>
      </c>
      <c r="AY204" s="251" t="s">
        <v>138</v>
      </c>
    </row>
    <row r="205" spans="1:65" s="2" customFormat="1" ht="44.25" customHeight="1">
      <c r="A205" s="38"/>
      <c r="B205" s="39"/>
      <c r="C205" s="212" t="s">
        <v>405</v>
      </c>
      <c r="D205" s="212" t="s">
        <v>142</v>
      </c>
      <c r="E205" s="213" t="s">
        <v>406</v>
      </c>
      <c r="F205" s="214" t="s">
        <v>407</v>
      </c>
      <c r="G205" s="215" t="s">
        <v>243</v>
      </c>
      <c r="H205" s="216">
        <v>80</v>
      </c>
      <c r="I205" s="217"/>
      <c r="J205" s="218">
        <f>ROUND(I205*H205,2)</f>
        <v>0</v>
      </c>
      <c r="K205" s="214" t="s">
        <v>146</v>
      </c>
      <c r="L205" s="44"/>
      <c r="M205" s="219" t="s">
        <v>19</v>
      </c>
      <c r="N205" s="220" t="s">
        <v>42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147</v>
      </c>
      <c r="AT205" s="223" t="s">
        <v>142</v>
      </c>
      <c r="AU205" s="223" t="s">
        <v>81</v>
      </c>
      <c r="AY205" s="17" t="s">
        <v>138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79</v>
      </c>
      <c r="BK205" s="224">
        <f>ROUND(I205*H205,2)</f>
        <v>0</v>
      </c>
      <c r="BL205" s="17" t="s">
        <v>147</v>
      </c>
      <c r="BM205" s="223" t="s">
        <v>408</v>
      </c>
    </row>
    <row r="206" spans="1:47" s="2" customFormat="1" ht="12">
      <c r="A206" s="38"/>
      <c r="B206" s="39"/>
      <c r="C206" s="40"/>
      <c r="D206" s="225" t="s">
        <v>149</v>
      </c>
      <c r="E206" s="40"/>
      <c r="F206" s="226" t="s">
        <v>409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149</v>
      </c>
      <c r="AU206" s="17" t="s">
        <v>81</v>
      </c>
    </row>
    <row r="207" spans="1:65" s="2" customFormat="1" ht="24.15" customHeight="1">
      <c r="A207" s="38"/>
      <c r="B207" s="39"/>
      <c r="C207" s="266" t="s">
        <v>410</v>
      </c>
      <c r="D207" s="266" t="s">
        <v>309</v>
      </c>
      <c r="E207" s="267" t="s">
        <v>411</v>
      </c>
      <c r="F207" s="268" t="s">
        <v>412</v>
      </c>
      <c r="G207" s="269" t="s">
        <v>243</v>
      </c>
      <c r="H207" s="270">
        <v>80</v>
      </c>
      <c r="I207" s="271"/>
      <c r="J207" s="272">
        <f>ROUND(I207*H207,2)</f>
        <v>0</v>
      </c>
      <c r="K207" s="268" t="s">
        <v>146</v>
      </c>
      <c r="L207" s="273"/>
      <c r="M207" s="274" t="s">
        <v>19</v>
      </c>
      <c r="N207" s="275" t="s">
        <v>42</v>
      </c>
      <c r="O207" s="84"/>
      <c r="P207" s="221">
        <f>O207*H207</f>
        <v>0</v>
      </c>
      <c r="Q207" s="221">
        <v>0.0001</v>
      </c>
      <c r="R207" s="221">
        <f>Q207*H207</f>
        <v>0.008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309</v>
      </c>
      <c r="AU207" s="223" t="s">
        <v>81</v>
      </c>
      <c r="AY207" s="17" t="s">
        <v>138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79</v>
      </c>
      <c r="BK207" s="224">
        <f>ROUND(I207*H207,2)</f>
        <v>0</v>
      </c>
      <c r="BL207" s="17" t="s">
        <v>147</v>
      </c>
      <c r="BM207" s="223" t="s">
        <v>413</v>
      </c>
    </row>
    <row r="208" spans="1:65" s="2" customFormat="1" ht="37.8" customHeight="1">
      <c r="A208" s="38"/>
      <c r="B208" s="39"/>
      <c r="C208" s="212" t="s">
        <v>414</v>
      </c>
      <c r="D208" s="212" t="s">
        <v>142</v>
      </c>
      <c r="E208" s="213" t="s">
        <v>415</v>
      </c>
      <c r="F208" s="214" t="s">
        <v>416</v>
      </c>
      <c r="G208" s="215" t="s">
        <v>145</v>
      </c>
      <c r="H208" s="216">
        <v>0.9</v>
      </c>
      <c r="I208" s="217"/>
      <c r="J208" s="218">
        <f>ROUND(I208*H208,2)</f>
        <v>0</v>
      </c>
      <c r="K208" s="214" t="s">
        <v>146</v>
      </c>
      <c r="L208" s="44"/>
      <c r="M208" s="219" t="s">
        <v>19</v>
      </c>
      <c r="N208" s="220" t="s">
        <v>42</v>
      </c>
      <c r="O208" s="84"/>
      <c r="P208" s="221">
        <f>O208*H208</f>
        <v>0</v>
      </c>
      <c r="Q208" s="221">
        <v>0.02363</v>
      </c>
      <c r="R208" s="221">
        <f>Q208*H208</f>
        <v>0.021267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147</v>
      </c>
      <c r="AT208" s="223" t="s">
        <v>142</v>
      </c>
      <c r="AU208" s="223" t="s">
        <v>81</v>
      </c>
      <c r="AY208" s="17" t="s">
        <v>138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79</v>
      </c>
      <c r="BK208" s="224">
        <f>ROUND(I208*H208,2)</f>
        <v>0</v>
      </c>
      <c r="BL208" s="17" t="s">
        <v>147</v>
      </c>
      <c r="BM208" s="223" t="s">
        <v>417</v>
      </c>
    </row>
    <row r="209" spans="1:47" s="2" customFormat="1" ht="12">
      <c r="A209" s="38"/>
      <c r="B209" s="39"/>
      <c r="C209" s="40"/>
      <c r="D209" s="225" t="s">
        <v>149</v>
      </c>
      <c r="E209" s="40"/>
      <c r="F209" s="226" t="s">
        <v>418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149</v>
      </c>
      <c r="AU209" s="17" t="s">
        <v>81</v>
      </c>
    </row>
    <row r="210" spans="1:51" s="13" customFormat="1" ht="12">
      <c r="A210" s="13"/>
      <c r="B210" s="230"/>
      <c r="C210" s="231"/>
      <c r="D210" s="232" t="s">
        <v>156</v>
      </c>
      <c r="E210" s="233" t="s">
        <v>19</v>
      </c>
      <c r="F210" s="234" t="s">
        <v>160</v>
      </c>
      <c r="G210" s="231"/>
      <c r="H210" s="233" t="s">
        <v>19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156</v>
      </c>
      <c r="AU210" s="240" t="s">
        <v>81</v>
      </c>
      <c r="AV210" s="13" t="s">
        <v>79</v>
      </c>
      <c r="AW210" s="13" t="s">
        <v>33</v>
      </c>
      <c r="AX210" s="13" t="s">
        <v>71</v>
      </c>
      <c r="AY210" s="240" t="s">
        <v>138</v>
      </c>
    </row>
    <row r="211" spans="1:51" s="14" customFormat="1" ht="12">
      <c r="A211" s="14"/>
      <c r="B211" s="241"/>
      <c r="C211" s="242"/>
      <c r="D211" s="232" t="s">
        <v>156</v>
      </c>
      <c r="E211" s="243" t="s">
        <v>19</v>
      </c>
      <c r="F211" s="244" t="s">
        <v>180</v>
      </c>
      <c r="G211" s="242"/>
      <c r="H211" s="245">
        <v>0.9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156</v>
      </c>
      <c r="AU211" s="251" t="s">
        <v>81</v>
      </c>
      <c r="AV211" s="14" t="s">
        <v>81</v>
      </c>
      <c r="AW211" s="14" t="s">
        <v>33</v>
      </c>
      <c r="AX211" s="14" t="s">
        <v>79</v>
      </c>
      <c r="AY211" s="251" t="s">
        <v>138</v>
      </c>
    </row>
    <row r="212" spans="1:65" s="2" customFormat="1" ht="24.15" customHeight="1">
      <c r="A212" s="38"/>
      <c r="B212" s="39"/>
      <c r="C212" s="212" t="s">
        <v>419</v>
      </c>
      <c r="D212" s="212" t="s">
        <v>142</v>
      </c>
      <c r="E212" s="213" t="s">
        <v>420</v>
      </c>
      <c r="F212" s="214" t="s">
        <v>421</v>
      </c>
      <c r="G212" s="215" t="s">
        <v>145</v>
      </c>
      <c r="H212" s="216">
        <v>0.9</v>
      </c>
      <c r="I212" s="217"/>
      <c r="J212" s="218">
        <f>ROUND(I212*H212,2)</f>
        <v>0</v>
      </c>
      <c r="K212" s="214" t="s">
        <v>146</v>
      </c>
      <c r="L212" s="44"/>
      <c r="M212" s="219" t="s">
        <v>19</v>
      </c>
      <c r="N212" s="220" t="s">
        <v>42</v>
      </c>
      <c r="O212" s="84"/>
      <c r="P212" s="221">
        <f>O212*H212</f>
        <v>0</v>
      </c>
      <c r="Q212" s="221">
        <v>0.025</v>
      </c>
      <c r="R212" s="221">
        <f>Q212*H212</f>
        <v>0.022500000000000003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147</v>
      </c>
      <c r="AT212" s="223" t="s">
        <v>142</v>
      </c>
      <c r="AU212" s="223" t="s">
        <v>81</v>
      </c>
      <c r="AY212" s="17" t="s">
        <v>138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79</v>
      </c>
      <c r="BK212" s="224">
        <f>ROUND(I212*H212,2)</f>
        <v>0</v>
      </c>
      <c r="BL212" s="17" t="s">
        <v>147</v>
      </c>
      <c r="BM212" s="223" t="s">
        <v>422</v>
      </c>
    </row>
    <row r="213" spans="1:47" s="2" customFormat="1" ht="12">
      <c r="A213" s="38"/>
      <c r="B213" s="39"/>
      <c r="C213" s="40"/>
      <c r="D213" s="225" t="s">
        <v>149</v>
      </c>
      <c r="E213" s="40"/>
      <c r="F213" s="226" t="s">
        <v>423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149</v>
      </c>
      <c r="AU213" s="17" t="s">
        <v>81</v>
      </c>
    </row>
    <row r="214" spans="1:51" s="13" customFormat="1" ht="12">
      <c r="A214" s="13"/>
      <c r="B214" s="230"/>
      <c r="C214" s="231"/>
      <c r="D214" s="232" t="s">
        <v>156</v>
      </c>
      <c r="E214" s="233" t="s">
        <v>19</v>
      </c>
      <c r="F214" s="234" t="s">
        <v>160</v>
      </c>
      <c r="G214" s="231"/>
      <c r="H214" s="233" t="s">
        <v>19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156</v>
      </c>
      <c r="AU214" s="240" t="s">
        <v>81</v>
      </c>
      <c r="AV214" s="13" t="s">
        <v>79</v>
      </c>
      <c r="AW214" s="13" t="s">
        <v>33</v>
      </c>
      <c r="AX214" s="13" t="s">
        <v>71</v>
      </c>
      <c r="AY214" s="240" t="s">
        <v>138</v>
      </c>
    </row>
    <row r="215" spans="1:51" s="14" customFormat="1" ht="12">
      <c r="A215" s="14"/>
      <c r="B215" s="241"/>
      <c r="C215" s="242"/>
      <c r="D215" s="232" t="s">
        <v>156</v>
      </c>
      <c r="E215" s="243" t="s">
        <v>19</v>
      </c>
      <c r="F215" s="244" t="s">
        <v>180</v>
      </c>
      <c r="G215" s="242"/>
      <c r="H215" s="245">
        <v>0.9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156</v>
      </c>
      <c r="AU215" s="251" t="s">
        <v>81</v>
      </c>
      <c r="AV215" s="14" t="s">
        <v>81</v>
      </c>
      <c r="AW215" s="14" t="s">
        <v>33</v>
      </c>
      <c r="AX215" s="14" t="s">
        <v>79</v>
      </c>
      <c r="AY215" s="251" t="s">
        <v>138</v>
      </c>
    </row>
    <row r="216" spans="1:65" s="2" customFormat="1" ht="24.15" customHeight="1">
      <c r="A216" s="38"/>
      <c r="B216" s="39"/>
      <c r="C216" s="212" t="s">
        <v>221</v>
      </c>
      <c r="D216" s="212" t="s">
        <v>142</v>
      </c>
      <c r="E216" s="213" t="s">
        <v>424</v>
      </c>
      <c r="F216" s="214" t="s">
        <v>425</v>
      </c>
      <c r="G216" s="215" t="s">
        <v>145</v>
      </c>
      <c r="H216" s="216">
        <v>72.39</v>
      </c>
      <c r="I216" s="217"/>
      <c r="J216" s="218">
        <f>ROUND(I216*H216,2)</f>
        <v>0</v>
      </c>
      <c r="K216" s="214" t="s">
        <v>146</v>
      </c>
      <c r="L216" s="44"/>
      <c r="M216" s="219" t="s">
        <v>19</v>
      </c>
      <c r="N216" s="220" t="s">
        <v>42</v>
      </c>
      <c r="O216" s="84"/>
      <c r="P216" s="221">
        <f>O216*H216</f>
        <v>0</v>
      </c>
      <c r="Q216" s="221">
        <v>0.0612</v>
      </c>
      <c r="R216" s="221">
        <f>Q216*H216</f>
        <v>4.430268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147</v>
      </c>
      <c r="AT216" s="223" t="s">
        <v>142</v>
      </c>
      <c r="AU216" s="223" t="s">
        <v>81</v>
      </c>
      <c r="AY216" s="17" t="s">
        <v>138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79</v>
      </c>
      <c r="BK216" s="224">
        <f>ROUND(I216*H216,2)</f>
        <v>0</v>
      </c>
      <c r="BL216" s="17" t="s">
        <v>147</v>
      </c>
      <c r="BM216" s="223" t="s">
        <v>426</v>
      </c>
    </row>
    <row r="217" spans="1:47" s="2" customFormat="1" ht="12">
      <c r="A217" s="38"/>
      <c r="B217" s="39"/>
      <c r="C217" s="40"/>
      <c r="D217" s="225" t="s">
        <v>149</v>
      </c>
      <c r="E217" s="40"/>
      <c r="F217" s="226" t="s">
        <v>427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149</v>
      </c>
      <c r="AU217" s="17" t="s">
        <v>81</v>
      </c>
    </row>
    <row r="218" spans="1:51" s="13" customFormat="1" ht="12">
      <c r="A218" s="13"/>
      <c r="B218" s="230"/>
      <c r="C218" s="231"/>
      <c r="D218" s="232" t="s">
        <v>156</v>
      </c>
      <c r="E218" s="233" t="s">
        <v>19</v>
      </c>
      <c r="F218" s="234" t="s">
        <v>157</v>
      </c>
      <c r="G218" s="231"/>
      <c r="H218" s="233" t="s">
        <v>19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156</v>
      </c>
      <c r="AU218" s="240" t="s">
        <v>81</v>
      </c>
      <c r="AV218" s="13" t="s">
        <v>79</v>
      </c>
      <c r="AW218" s="13" t="s">
        <v>33</v>
      </c>
      <c r="AX218" s="13" t="s">
        <v>71</v>
      </c>
      <c r="AY218" s="240" t="s">
        <v>138</v>
      </c>
    </row>
    <row r="219" spans="1:51" s="14" customFormat="1" ht="12">
      <c r="A219" s="14"/>
      <c r="B219" s="241"/>
      <c r="C219" s="242"/>
      <c r="D219" s="232" t="s">
        <v>156</v>
      </c>
      <c r="E219" s="243" t="s">
        <v>19</v>
      </c>
      <c r="F219" s="244" t="s">
        <v>428</v>
      </c>
      <c r="G219" s="242"/>
      <c r="H219" s="245">
        <v>20.47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156</v>
      </c>
      <c r="AU219" s="251" t="s">
        <v>81</v>
      </c>
      <c r="AV219" s="14" t="s">
        <v>81</v>
      </c>
      <c r="AW219" s="14" t="s">
        <v>33</v>
      </c>
      <c r="AX219" s="14" t="s">
        <v>71</v>
      </c>
      <c r="AY219" s="251" t="s">
        <v>138</v>
      </c>
    </row>
    <row r="220" spans="1:51" s="13" customFormat="1" ht="12">
      <c r="A220" s="13"/>
      <c r="B220" s="230"/>
      <c r="C220" s="231"/>
      <c r="D220" s="232" t="s">
        <v>156</v>
      </c>
      <c r="E220" s="233" t="s">
        <v>19</v>
      </c>
      <c r="F220" s="234" t="s">
        <v>160</v>
      </c>
      <c r="G220" s="231"/>
      <c r="H220" s="233" t="s">
        <v>19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156</v>
      </c>
      <c r="AU220" s="240" t="s">
        <v>81</v>
      </c>
      <c r="AV220" s="13" t="s">
        <v>79</v>
      </c>
      <c r="AW220" s="13" t="s">
        <v>33</v>
      </c>
      <c r="AX220" s="13" t="s">
        <v>71</v>
      </c>
      <c r="AY220" s="240" t="s">
        <v>138</v>
      </c>
    </row>
    <row r="221" spans="1:51" s="14" customFormat="1" ht="12">
      <c r="A221" s="14"/>
      <c r="B221" s="241"/>
      <c r="C221" s="242"/>
      <c r="D221" s="232" t="s">
        <v>156</v>
      </c>
      <c r="E221" s="243" t="s">
        <v>19</v>
      </c>
      <c r="F221" s="244" t="s">
        <v>429</v>
      </c>
      <c r="G221" s="242"/>
      <c r="H221" s="245">
        <v>21.17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156</v>
      </c>
      <c r="AU221" s="251" t="s">
        <v>81</v>
      </c>
      <c r="AV221" s="14" t="s">
        <v>81</v>
      </c>
      <c r="AW221" s="14" t="s">
        <v>33</v>
      </c>
      <c r="AX221" s="14" t="s">
        <v>71</v>
      </c>
      <c r="AY221" s="251" t="s">
        <v>138</v>
      </c>
    </row>
    <row r="222" spans="1:51" s="13" customFormat="1" ht="12">
      <c r="A222" s="13"/>
      <c r="B222" s="230"/>
      <c r="C222" s="231"/>
      <c r="D222" s="232" t="s">
        <v>156</v>
      </c>
      <c r="E222" s="233" t="s">
        <v>19</v>
      </c>
      <c r="F222" s="234" t="s">
        <v>163</v>
      </c>
      <c r="G222" s="231"/>
      <c r="H222" s="233" t="s">
        <v>19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156</v>
      </c>
      <c r="AU222" s="240" t="s">
        <v>81</v>
      </c>
      <c r="AV222" s="13" t="s">
        <v>79</v>
      </c>
      <c r="AW222" s="13" t="s">
        <v>33</v>
      </c>
      <c r="AX222" s="13" t="s">
        <v>71</v>
      </c>
      <c r="AY222" s="240" t="s">
        <v>138</v>
      </c>
    </row>
    <row r="223" spans="1:51" s="14" customFormat="1" ht="12">
      <c r="A223" s="14"/>
      <c r="B223" s="241"/>
      <c r="C223" s="242"/>
      <c r="D223" s="232" t="s">
        <v>156</v>
      </c>
      <c r="E223" s="243" t="s">
        <v>19</v>
      </c>
      <c r="F223" s="244" t="s">
        <v>430</v>
      </c>
      <c r="G223" s="242"/>
      <c r="H223" s="245">
        <v>30.75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156</v>
      </c>
      <c r="AU223" s="251" t="s">
        <v>81</v>
      </c>
      <c r="AV223" s="14" t="s">
        <v>81</v>
      </c>
      <c r="AW223" s="14" t="s">
        <v>33</v>
      </c>
      <c r="AX223" s="14" t="s">
        <v>71</v>
      </c>
      <c r="AY223" s="251" t="s">
        <v>138</v>
      </c>
    </row>
    <row r="224" spans="1:51" s="15" customFormat="1" ht="12">
      <c r="A224" s="15"/>
      <c r="B224" s="252"/>
      <c r="C224" s="253"/>
      <c r="D224" s="232" t="s">
        <v>156</v>
      </c>
      <c r="E224" s="254" t="s">
        <v>19</v>
      </c>
      <c r="F224" s="255" t="s">
        <v>166</v>
      </c>
      <c r="G224" s="253"/>
      <c r="H224" s="256">
        <v>72.39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2" t="s">
        <v>156</v>
      </c>
      <c r="AU224" s="262" t="s">
        <v>81</v>
      </c>
      <c r="AV224" s="15" t="s">
        <v>147</v>
      </c>
      <c r="AW224" s="15" t="s">
        <v>33</v>
      </c>
      <c r="AX224" s="15" t="s">
        <v>79</v>
      </c>
      <c r="AY224" s="262" t="s">
        <v>138</v>
      </c>
    </row>
    <row r="225" spans="1:65" s="2" customFormat="1" ht="37.8" customHeight="1">
      <c r="A225" s="38"/>
      <c r="B225" s="39"/>
      <c r="C225" s="212" t="s">
        <v>431</v>
      </c>
      <c r="D225" s="212" t="s">
        <v>142</v>
      </c>
      <c r="E225" s="213" t="s">
        <v>432</v>
      </c>
      <c r="F225" s="214" t="s">
        <v>433</v>
      </c>
      <c r="G225" s="215" t="s">
        <v>434</v>
      </c>
      <c r="H225" s="216">
        <v>23</v>
      </c>
      <c r="I225" s="217"/>
      <c r="J225" s="218">
        <f>ROUND(I225*H225,2)</f>
        <v>0</v>
      </c>
      <c r="K225" s="214" t="s">
        <v>146</v>
      </c>
      <c r="L225" s="44"/>
      <c r="M225" s="219" t="s">
        <v>19</v>
      </c>
      <c r="N225" s="220" t="s">
        <v>42</v>
      </c>
      <c r="O225" s="84"/>
      <c r="P225" s="221">
        <f>O225*H225</f>
        <v>0</v>
      </c>
      <c r="Q225" s="221">
        <v>0.01777</v>
      </c>
      <c r="R225" s="221">
        <f>Q225*H225</f>
        <v>0.40871</v>
      </c>
      <c r="S225" s="221">
        <v>0</v>
      </c>
      <c r="T225" s="22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3" t="s">
        <v>147</v>
      </c>
      <c r="AT225" s="223" t="s">
        <v>142</v>
      </c>
      <c r="AU225" s="223" t="s">
        <v>81</v>
      </c>
      <c r="AY225" s="17" t="s">
        <v>138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79</v>
      </c>
      <c r="BK225" s="224">
        <f>ROUND(I225*H225,2)</f>
        <v>0</v>
      </c>
      <c r="BL225" s="17" t="s">
        <v>147</v>
      </c>
      <c r="BM225" s="223" t="s">
        <v>435</v>
      </c>
    </row>
    <row r="226" spans="1:47" s="2" customFormat="1" ht="12">
      <c r="A226" s="38"/>
      <c r="B226" s="39"/>
      <c r="C226" s="40"/>
      <c r="D226" s="225" t="s">
        <v>149</v>
      </c>
      <c r="E226" s="40"/>
      <c r="F226" s="226" t="s">
        <v>436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149</v>
      </c>
      <c r="AU226" s="17" t="s">
        <v>81</v>
      </c>
    </row>
    <row r="227" spans="1:51" s="13" customFormat="1" ht="12">
      <c r="A227" s="13"/>
      <c r="B227" s="230"/>
      <c r="C227" s="231"/>
      <c r="D227" s="232" t="s">
        <v>156</v>
      </c>
      <c r="E227" s="233" t="s">
        <v>19</v>
      </c>
      <c r="F227" s="234" t="s">
        <v>437</v>
      </c>
      <c r="G227" s="231"/>
      <c r="H227" s="233" t="s">
        <v>19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156</v>
      </c>
      <c r="AU227" s="240" t="s">
        <v>81</v>
      </c>
      <c r="AV227" s="13" t="s">
        <v>79</v>
      </c>
      <c r="AW227" s="13" t="s">
        <v>33</v>
      </c>
      <c r="AX227" s="13" t="s">
        <v>71</v>
      </c>
      <c r="AY227" s="240" t="s">
        <v>138</v>
      </c>
    </row>
    <row r="228" spans="1:51" s="14" customFormat="1" ht="12">
      <c r="A228" s="14"/>
      <c r="B228" s="241"/>
      <c r="C228" s="242"/>
      <c r="D228" s="232" t="s">
        <v>156</v>
      </c>
      <c r="E228" s="243" t="s">
        <v>19</v>
      </c>
      <c r="F228" s="244" t="s">
        <v>438</v>
      </c>
      <c r="G228" s="242"/>
      <c r="H228" s="245">
        <v>20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156</v>
      </c>
      <c r="AU228" s="251" t="s">
        <v>81</v>
      </c>
      <c r="AV228" s="14" t="s">
        <v>81</v>
      </c>
      <c r="AW228" s="14" t="s">
        <v>33</v>
      </c>
      <c r="AX228" s="14" t="s">
        <v>71</v>
      </c>
      <c r="AY228" s="251" t="s">
        <v>138</v>
      </c>
    </row>
    <row r="229" spans="1:51" s="13" customFormat="1" ht="12">
      <c r="A229" s="13"/>
      <c r="B229" s="230"/>
      <c r="C229" s="231"/>
      <c r="D229" s="232" t="s">
        <v>156</v>
      </c>
      <c r="E229" s="233" t="s">
        <v>19</v>
      </c>
      <c r="F229" s="234" t="s">
        <v>439</v>
      </c>
      <c r="G229" s="231"/>
      <c r="H229" s="233" t="s">
        <v>19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156</v>
      </c>
      <c r="AU229" s="240" t="s">
        <v>81</v>
      </c>
      <c r="AV229" s="13" t="s">
        <v>79</v>
      </c>
      <c r="AW229" s="13" t="s">
        <v>33</v>
      </c>
      <c r="AX229" s="13" t="s">
        <v>71</v>
      </c>
      <c r="AY229" s="240" t="s">
        <v>138</v>
      </c>
    </row>
    <row r="230" spans="1:51" s="14" customFormat="1" ht="12">
      <c r="A230" s="14"/>
      <c r="B230" s="241"/>
      <c r="C230" s="242"/>
      <c r="D230" s="232" t="s">
        <v>156</v>
      </c>
      <c r="E230" s="243" t="s">
        <v>19</v>
      </c>
      <c r="F230" s="244" t="s">
        <v>81</v>
      </c>
      <c r="G230" s="242"/>
      <c r="H230" s="245">
        <v>2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156</v>
      </c>
      <c r="AU230" s="251" t="s">
        <v>81</v>
      </c>
      <c r="AV230" s="14" t="s">
        <v>81</v>
      </c>
      <c r="AW230" s="14" t="s">
        <v>33</v>
      </c>
      <c r="AX230" s="14" t="s">
        <v>71</v>
      </c>
      <c r="AY230" s="251" t="s">
        <v>138</v>
      </c>
    </row>
    <row r="231" spans="1:51" s="13" customFormat="1" ht="12">
      <c r="A231" s="13"/>
      <c r="B231" s="230"/>
      <c r="C231" s="231"/>
      <c r="D231" s="232" t="s">
        <v>156</v>
      </c>
      <c r="E231" s="233" t="s">
        <v>19</v>
      </c>
      <c r="F231" s="234" t="s">
        <v>440</v>
      </c>
      <c r="G231" s="231"/>
      <c r="H231" s="233" t="s">
        <v>19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156</v>
      </c>
      <c r="AU231" s="240" t="s">
        <v>81</v>
      </c>
      <c r="AV231" s="13" t="s">
        <v>79</v>
      </c>
      <c r="AW231" s="13" t="s">
        <v>33</v>
      </c>
      <c r="AX231" s="13" t="s">
        <v>71</v>
      </c>
      <c r="AY231" s="240" t="s">
        <v>138</v>
      </c>
    </row>
    <row r="232" spans="1:51" s="14" customFormat="1" ht="12">
      <c r="A232" s="14"/>
      <c r="B232" s="241"/>
      <c r="C232" s="242"/>
      <c r="D232" s="232" t="s">
        <v>156</v>
      </c>
      <c r="E232" s="243" t="s">
        <v>19</v>
      </c>
      <c r="F232" s="244" t="s">
        <v>79</v>
      </c>
      <c r="G232" s="242"/>
      <c r="H232" s="245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156</v>
      </c>
      <c r="AU232" s="251" t="s">
        <v>81</v>
      </c>
      <c r="AV232" s="14" t="s">
        <v>81</v>
      </c>
      <c r="AW232" s="14" t="s">
        <v>33</v>
      </c>
      <c r="AX232" s="14" t="s">
        <v>71</v>
      </c>
      <c r="AY232" s="251" t="s">
        <v>138</v>
      </c>
    </row>
    <row r="233" spans="1:51" s="15" customFormat="1" ht="12">
      <c r="A233" s="15"/>
      <c r="B233" s="252"/>
      <c r="C233" s="253"/>
      <c r="D233" s="232" t="s">
        <v>156</v>
      </c>
      <c r="E233" s="254" t="s">
        <v>19</v>
      </c>
      <c r="F233" s="255" t="s">
        <v>166</v>
      </c>
      <c r="G233" s="253"/>
      <c r="H233" s="256">
        <v>23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156</v>
      </c>
      <c r="AU233" s="262" t="s">
        <v>81</v>
      </c>
      <c r="AV233" s="15" t="s">
        <v>147</v>
      </c>
      <c r="AW233" s="15" t="s">
        <v>33</v>
      </c>
      <c r="AX233" s="15" t="s">
        <v>79</v>
      </c>
      <c r="AY233" s="262" t="s">
        <v>138</v>
      </c>
    </row>
    <row r="234" spans="1:65" s="2" customFormat="1" ht="24.15" customHeight="1">
      <c r="A234" s="38"/>
      <c r="B234" s="39"/>
      <c r="C234" s="266" t="s">
        <v>441</v>
      </c>
      <c r="D234" s="266" t="s">
        <v>309</v>
      </c>
      <c r="E234" s="267" t="s">
        <v>442</v>
      </c>
      <c r="F234" s="268" t="s">
        <v>443</v>
      </c>
      <c r="G234" s="269" t="s">
        <v>434</v>
      </c>
      <c r="H234" s="270">
        <v>23</v>
      </c>
      <c r="I234" s="271"/>
      <c r="J234" s="272">
        <f>ROUND(I234*H234,2)</f>
        <v>0</v>
      </c>
      <c r="K234" s="268" t="s">
        <v>146</v>
      </c>
      <c r="L234" s="273"/>
      <c r="M234" s="274" t="s">
        <v>19</v>
      </c>
      <c r="N234" s="275" t="s">
        <v>42</v>
      </c>
      <c r="O234" s="84"/>
      <c r="P234" s="221">
        <f>O234*H234</f>
        <v>0</v>
      </c>
      <c r="Q234" s="221">
        <v>0.01225</v>
      </c>
      <c r="R234" s="221">
        <f>Q234*H234</f>
        <v>0.28175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175</v>
      </c>
      <c r="AT234" s="223" t="s">
        <v>309</v>
      </c>
      <c r="AU234" s="223" t="s">
        <v>81</v>
      </c>
      <c r="AY234" s="17" t="s">
        <v>138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79</v>
      </c>
      <c r="BK234" s="224">
        <f>ROUND(I234*H234,2)</f>
        <v>0</v>
      </c>
      <c r="BL234" s="17" t="s">
        <v>147</v>
      </c>
      <c r="BM234" s="223" t="s">
        <v>444</v>
      </c>
    </row>
    <row r="235" spans="1:65" s="2" customFormat="1" ht="16.5" customHeight="1">
      <c r="A235" s="38"/>
      <c r="B235" s="39"/>
      <c r="C235" s="212" t="s">
        <v>445</v>
      </c>
      <c r="D235" s="212" t="s">
        <v>142</v>
      </c>
      <c r="E235" s="213" t="s">
        <v>446</v>
      </c>
      <c r="F235" s="214" t="s">
        <v>447</v>
      </c>
      <c r="G235" s="215" t="s">
        <v>448</v>
      </c>
      <c r="H235" s="216">
        <v>23</v>
      </c>
      <c r="I235" s="217"/>
      <c r="J235" s="218">
        <f>ROUND(I235*H235,2)</f>
        <v>0</v>
      </c>
      <c r="K235" s="214" t="s">
        <v>19</v>
      </c>
      <c r="L235" s="44"/>
      <c r="M235" s="219" t="s">
        <v>19</v>
      </c>
      <c r="N235" s="220" t="s">
        <v>42</v>
      </c>
      <c r="O235" s="84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147</v>
      </c>
      <c r="AT235" s="223" t="s">
        <v>142</v>
      </c>
      <c r="AU235" s="223" t="s">
        <v>81</v>
      </c>
      <c r="AY235" s="17" t="s">
        <v>138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79</v>
      </c>
      <c r="BK235" s="224">
        <f>ROUND(I235*H235,2)</f>
        <v>0</v>
      </c>
      <c r="BL235" s="17" t="s">
        <v>147</v>
      </c>
      <c r="BM235" s="223" t="s">
        <v>449</v>
      </c>
    </row>
    <row r="236" spans="1:65" s="2" customFormat="1" ht="37.8" customHeight="1">
      <c r="A236" s="38"/>
      <c r="B236" s="39"/>
      <c r="C236" s="212" t="s">
        <v>450</v>
      </c>
      <c r="D236" s="212" t="s">
        <v>142</v>
      </c>
      <c r="E236" s="213" t="s">
        <v>451</v>
      </c>
      <c r="F236" s="214" t="s">
        <v>452</v>
      </c>
      <c r="G236" s="215" t="s">
        <v>434</v>
      </c>
      <c r="H236" s="216">
        <v>4</v>
      </c>
      <c r="I236" s="217"/>
      <c r="J236" s="218">
        <f>ROUND(I236*H236,2)</f>
        <v>0</v>
      </c>
      <c r="K236" s="214" t="s">
        <v>146</v>
      </c>
      <c r="L236" s="44"/>
      <c r="M236" s="219" t="s">
        <v>19</v>
      </c>
      <c r="N236" s="220" t="s">
        <v>42</v>
      </c>
      <c r="O236" s="84"/>
      <c r="P236" s="221">
        <f>O236*H236</f>
        <v>0</v>
      </c>
      <c r="Q236" s="221">
        <v>0.05362</v>
      </c>
      <c r="R236" s="221">
        <f>Q236*H236</f>
        <v>0.21448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147</v>
      </c>
      <c r="AT236" s="223" t="s">
        <v>142</v>
      </c>
      <c r="AU236" s="223" t="s">
        <v>81</v>
      </c>
      <c r="AY236" s="17" t="s">
        <v>138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79</v>
      </c>
      <c r="BK236" s="224">
        <f>ROUND(I236*H236,2)</f>
        <v>0</v>
      </c>
      <c r="BL236" s="17" t="s">
        <v>147</v>
      </c>
      <c r="BM236" s="223" t="s">
        <v>453</v>
      </c>
    </row>
    <row r="237" spans="1:47" s="2" customFormat="1" ht="12">
      <c r="A237" s="38"/>
      <c r="B237" s="39"/>
      <c r="C237" s="40"/>
      <c r="D237" s="225" t="s">
        <v>149</v>
      </c>
      <c r="E237" s="40"/>
      <c r="F237" s="226" t="s">
        <v>454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149</v>
      </c>
      <c r="AU237" s="17" t="s">
        <v>81</v>
      </c>
    </row>
    <row r="238" spans="1:51" s="14" customFormat="1" ht="12">
      <c r="A238" s="14"/>
      <c r="B238" s="241"/>
      <c r="C238" s="242"/>
      <c r="D238" s="232" t="s">
        <v>156</v>
      </c>
      <c r="E238" s="243" t="s">
        <v>19</v>
      </c>
      <c r="F238" s="244" t="s">
        <v>455</v>
      </c>
      <c r="G238" s="242"/>
      <c r="H238" s="245">
        <v>4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156</v>
      </c>
      <c r="AU238" s="251" t="s">
        <v>81</v>
      </c>
      <c r="AV238" s="14" t="s">
        <v>81</v>
      </c>
      <c r="AW238" s="14" t="s">
        <v>33</v>
      </c>
      <c r="AX238" s="14" t="s">
        <v>79</v>
      </c>
      <c r="AY238" s="251" t="s">
        <v>138</v>
      </c>
    </row>
    <row r="239" spans="1:65" s="2" customFormat="1" ht="24.15" customHeight="1">
      <c r="A239" s="38"/>
      <c r="B239" s="39"/>
      <c r="C239" s="266" t="s">
        <v>456</v>
      </c>
      <c r="D239" s="266" t="s">
        <v>309</v>
      </c>
      <c r="E239" s="267" t="s">
        <v>457</v>
      </c>
      <c r="F239" s="268" t="s">
        <v>458</v>
      </c>
      <c r="G239" s="269" t="s">
        <v>434</v>
      </c>
      <c r="H239" s="270">
        <v>4</v>
      </c>
      <c r="I239" s="271"/>
      <c r="J239" s="272">
        <f>ROUND(I239*H239,2)</f>
        <v>0</v>
      </c>
      <c r="K239" s="268" t="s">
        <v>146</v>
      </c>
      <c r="L239" s="273"/>
      <c r="M239" s="274" t="s">
        <v>19</v>
      </c>
      <c r="N239" s="275" t="s">
        <v>42</v>
      </c>
      <c r="O239" s="84"/>
      <c r="P239" s="221">
        <f>O239*H239</f>
        <v>0</v>
      </c>
      <c r="Q239" s="221">
        <v>0.034</v>
      </c>
      <c r="R239" s="221">
        <f>Q239*H239</f>
        <v>0.136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175</v>
      </c>
      <c r="AT239" s="223" t="s">
        <v>309</v>
      </c>
      <c r="AU239" s="223" t="s">
        <v>81</v>
      </c>
      <c r="AY239" s="17" t="s">
        <v>138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79</v>
      </c>
      <c r="BK239" s="224">
        <f>ROUND(I239*H239,2)</f>
        <v>0</v>
      </c>
      <c r="BL239" s="17" t="s">
        <v>147</v>
      </c>
      <c r="BM239" s="223" t="s">
        <v>459</v>
      </c>
    </row>
    <row r="240" spans="1:65" s="2" customFormat="1" ht="24.15" customHeight="1">
      <c r="A240" s="38"/>
      <c r="B240" s="39"/>
      <c r="C240" s="212" t="s">
        <v>460</v>
      </c>
      <c r="D240" s="212" t="s">
        <v>142</v>
      </c>
      <c r="E240" s="213" t="s">
        <v>461</v>
      </c>
      <c r="F240" s="214" t="s">
        <v>462</v>
      </c>
      <c r="G240" s="215" t="s">
        <v>463</v>
      </c>
      <c r="H240" s="216">
        <v>1</v>
      </c>
      <c r="I240" s="217"/>
      <c r="J240" s="218">
        <f>ROUND(I240*H240,2)</f>
        <v>0</v>
      </c>
      <c r="K240" s="214" t="s">
        <v>19</v>
      </c>
      <c r="L240" s="44"/>
      <c r="M240" s="219" t="s">
        <v>19</v>
      </c>
      <c r="N240" s="220" t="s">
        <v>42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3" t="s">
        <v>147</v>
      </c>
      <c r="AT240" s="223" t="s">
        <v>142</v>
      </c>
      <c r="AU240" s="223" t="s">
        <v>81</v>
      </c>
      <c r="AY240" s="17" t="s">
        <v>138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79</v>
      </c>
      <c r="BK240" s="224">
        <f>ROUND(I240*H240,2)</f>
        <v>0</v>
      </c>
      <c r="BL240" s="17" t="s">
        <v>147</v>
      </c>
      <c r="BM240" s="223" t="s">
        <v>464</v>
      </c>
    </row>
    <row r="241" spans="1:63" s="12" customFormat="1" ht="22.8" customHeight="1">
      <c r="A241" s="12"/>
      <c r="B241" s="196"/>
      <c r="C241" s="197"/>
      <c r="D241" s="198" t="s">
        <v>70</v>
      </c>
      <c r="E241" s="210" t="s">
        <v>139</v>
      </c>
      <c r="F241" s="210" t="s">
        <v>140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SUM(P242:P263)</f>
        <v>0</v>
      </c>
      <c r="Q241" s="204"/>
      <c r="R241" s="205">
        <f>SUM(R242:R263)</f>
        <v>0.0195</v>
      </c>
      <c r="S241" s="204"/>
      <c r="T241" s="206">
        <f>SUM(T242:T263)</f>
        <v>0.444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79</v>
      </c>
      <c r="AT241" s="208" t="s">
        <v>70</v>
      </c>
      <c r="AU241" s="208" t="s">
        <v>79</v>
      </c>
      <c r="AY241" s="207" t="s">
        <v>138</v>
      </c>
      <c r="BK241" s="209">
        <f>SUM(BK242:BK263)</f>
        <v>0</v>
      </c>
    </row>
    <row r="242" spans="1:65" s="2" customFormat="1" ht="44.25" customHeight="1">
      <c r="A242" s="38"/>
      <c r="B242" s="39"/>
      <c r="C242" s="212" t="s">
        <v>465</v>
      </c>
      <c r="D242" s="212" t="s">
        <v>142</v>
      </c>
      <c r="E242" s="213" t="s">
        <v>466</v>
      </c>
      <c r="F242" s="214" t="s">
        <v>467</v>
      </c>
      <c r="G242" s="215" t="s">
        <v>434</v>
      </c>
      <c r="H242" s="216">
        <v>1</v>
      </c>
      <c r="I242" s="217"/>
      <c r="J242" s="218">
        <f>ROUND(I242*H242,2)</f>
        <v>0</v>
      </c>
      <c r="K242" s="214" t="s">
        <v>146</v>
      </c>
      <c r="L242" s="44"/>
      <c r="M242" s="219" t="s">
        <v>19</v>
      </c>
      <c r="N242" s="220" t="s">
        <v>42</v>
      </c>
      <c r="O242" s="84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147</v>
      </c>
      <c r="AT242" s="223" t="s">
        <v>142</v>
      </c>
      <c r="AU242" s="223" t="s">
        <v>81</v>
      </c>
      <c r="AY242" s="17" t="s">
        <v>138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79</v>
      </c>
      <c r="BK242" s="224">
        <f>ROUND(I242*H242,2)</f>
        <v>0</v>
      </c>
      <c r="BL242" s="17" t="s">
        <v>147</v>
      </c>
      <c r="BM242" s="223" t="s">
        <v>468</v>
      </c>
    </row>
    <row r="243" spans="1:47" s="2" customFormat="1" ht="12">
      <c r="A243" s="38"/>
      <c r="B243" s="39"/>
      <c r="C243" s="40"/>
      <c r="D243" s="225" t="s">
        <v>149</v>
      </c>
      <c r="E243" s="40"/>
      <c r="F243" s="226" t="s">
        <v>469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149</v>
      </c>
      <c r="AU243" s="17" t="s">
        <v>81</v>
      </c>
    </row>
    <row r="244" spans="1:51" s="13" customFormat="1" ht="12">
      <c r="A244" s="13"/>
      <c r="B244" s="230"/>
      <c r="C244" s="231"/>
      <c r="D244" s="232" t="s">
        <v>156</v>
      </c>
      <c r="E244" s="233" t="s">
        <v>19</v>
      </c>
      <c r="F244" s="234" t="s">
        <v>470</v>
      </c>
      <c r="G244" s="231"/>
      <c r="H244" s="233" t="s">
        <v>19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156</v>
      </c>
      <c r="AU244" s="240" t="s">
        <v>81</v>
      </c>
      <c r="AV244" s="13" t="s">
        <v>79</v>
      </c>
      <c r="AW244" s="13" t="s">
        <v>33</v>
      </c>
      <c r="AX244" s="13" t="s">
        <v>71</v>
      </c>
      <c r="AY244" s="240" t="s">
        <v>138</v>
      </c>
    </row>
    <row r="245" spans="1:51" s="14" customFormat="1" ht="12">
      <c r="A245" s="14"/>
      <c r="B245" s="241"/>
      <c r="C245" s="242"/>
      <c r="D245" s="232" t="s">
        <v>156</v>
      </c>
      <c r="E245" s="243" t="s">
        <v>19</v>
      </c>
      <c r="F245" s="244" t="s">
        <v>79</v>
      </c>
      <c r="G245" s="242"/>
      <c r="H245" s="245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156</v>
      </c>
      <c r="AU245" s="251" t="s">
        <v>81</v>
      </c>
      <c r="AV245" s="14" t="s">
        <v>81</v>
      </c>
      <c r="AW245" s="14" t="s">
        <v>33</v>
      </c>
      <c r="AX245" s="14" t="s">
        <v>79</v>
      </c>
      <c r="AY245" s="251" t="s">
        <v>138</v>
      </c>
    </row>
    <row r="246" spans="1:65" s="2" customFormat="1" ht="49.05" customHeight="1">
      <c r="A246" s="38"/>
      <c r="B246" s="39"/>
      <c r="C246" s="212" t="s">
        <v>471</v>
      </c>
      <c r="D246" s="212" t="s">
        <v>142</v>
      </c>
      <c r="E246" s="213" t="s">
        <v>472</v>
      </c>
      <c r="F246" s="214" t="s">
        <v>473</v>
      </c>
      <c r="G246" s="215" t="s">
        <v>434</v>
      </c>
      <c r="H246" s="216">
        <v>7</v>
      </c>
      <c r="I246" s="217"/>
      <c r="J246" s="218">
        <f>ROUND(I246*H246,2)</f>
        <v>0</v>
      </c>
      <c r="K246" s="214" t="s">
        <v>146</v>
      </c>
      <c r="L246" s="44"/>
      <c r="M246" s="219" t="s">
        <v>19</v>
      </c>
      <c r="N246" s="220" t="s">
        <v>42</v>
      </c>
      <c r="O246" s="84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3" t="s">
        <v>147</v>
      </c>
      <c r="AT246" s="223" t="s">
        <v>142</v>
      </c>
      <c r="AU246" s="223" t="s">
        <v>81</v>
      </c>
      <c r="AY246" s="17" t="s">
        <v>138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79</v>
      </c>
      <c r="BK246" s="224">
        <f>ROUND(I246*H246,2)</f>
        <v>0</v>
      </c>
      <c r="BL246" s="17" t="s">
        <v>147</v>
      </c>
      <c r="BM246" s="223" t="s">
        <v>474</v>
      </c>
    </row>
    <row r="247" spans="1:47" s="2" customFormat="1" ht="12">
      <c r="A247" s="38"/>
      <c r="B247" s="39"/>
      <c r="C247" s="40"/>
      <c r="D247" s="225" t="s">
        <v>149</v>
      </c>
      <c r="E247" s="40"/>
      <c r="F247" s="226" t="s">
        <v>475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149</v>
      </c>
      <c r="AU247" s="17" t="s">
        <v>81</v>
      </c>
    </row>
    <row r="248" spans="1:51" s="14" customFormat="1" ht="12">
      <c r="A248" s="14"/>
      <c r="B248" s="241"/>
      <c r="C248" s="242"/>
      <c r="D248" s="232" t="s">
        <v>156</v>
      </c>
      <c r="E248" s="243" t="s">
        <v>19</v>
      </c>
      <c r="F248" s="244" t="s">
        <v>476</v>
      </c>
      <c r="G248" s="242"/>
      <c r="H248" s="245">
        <v>7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156</v>
      </c>
      <c r="AU248" s="251" t="s">
        <v>81</v>
      </c>
      <c r="AV248" s="14" t="s">
        <v>81</v>
      </c>
      <c r="AW248" s="14" t="s">
        <v>33</v>
      </c>
      <c r="AX248" s="14" t="s">
        <v>79</v>
      </c>
      <c r="AY248" s="251" t="s">
        <v>138</v>
      </c>
    </row>
    <row r="249" spans="1:65" s="2" customFormat="1" ht="44.25" customHeight="1">
      <c r="A249" s="38"/>
      <c r="B249" s="39"/>
      <c r="C249" s="212" t="s">
        <v>477</v>
      </c>
      <c r="D249" s="212" t="s">
        <v>142</v>
      </c>
      <c r="E249" s="213" t="s">
        <v>478</v>
      </c>
      <c r="F249" s="214" t="s">
        <v>479</v>
      </c>
      <c r="G249" s="215" t="s">
        <v>434</v>
      </c>
      <c r="H249" s="216">
        <v>1</v>
      </c>
      <c r="I249" s="217"/>
      <c r="J249" s="218">
        <f>ROUND(I249*H249,2)</f>
        <v>0</v>
      </c>
      <c r="K249" s="214" t="s">
        <v>146</v>
      </c>
      <c r="L249" s="44"/>
      <c r="M249" s="219" t="s">
        <v>19</v>
      </c>
      <c r="N249" s="220" t="s">
        <v>42</v>
      </c>
      <c r="O249" s="84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3" t="s">
        <v>147</v>
      </c>
      <c r="AT249" s="223" t="s">
        <v>142</v>
      </c>
      <c r="AU249" s="223" t="s">
        <v>81</v>
      </c>
      <c r="AY249" s="17" t="s">
        <v>138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79</v>
      </c>
      <c r="BK249" s="224">
        <f>ROUND(I249*H249,2)</f>
        <v>0</v>
      </c>
      <c r="BL249" s="17" t="s">
        <v>147</v>
      </c>
      <c r="BM249" s="223" t="s">
        <v>480</v>
      </c>
    </row>
    <row r="250" spans="1:47" s="2" customFormat="1" ht="12">
      <c r="A250" s="38"/>
      <c r="B250" s="39"/>
      <c r="C250" s="40"/>
      <c r="D250" s="225" t="s">
        <v>149</v>
      </c>
      <c r="E250" s="40"/>
      <c r="F250" s="226" t="s">
        <v>481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149</v>
      </c>
      <c r="AU250" s="17" t="s">
        <v>81</v>
      </c>
    </row>
    <row r="251" spans="1:65" s="2" customFormat="1" ht="37.8" customHeight="1">
      <c r="A251" s="38"/>
      <c r="B251" s="39"/>
      <c r="C251" s="212" t="s">
        <v>482</v>
      </c>
      <c r="D251" s="212" t="s">
        <v>142</v>
      </c>
      <c r="E251" s="213" t="s">
        <v>143</v>
      </c>
      <c r="F251" s="214" t="s">
        <v>144</v>
      </c>
      <c r="G251" s="215" t="s">
        <v>145</v>
      </c>
      <c r="H251" s="216">
        <v>150</v>
      </c>
      <c r="I251" s="217"/>
      <c r="J251" s="218">
        <f>ROUND(I251*H251,2)</f>
        <v>0</v>
      </c>
      <c r="K251" s="214" t="s">
        <v>146</v>
      </c>
      <c r="L251" s="44"/>
      <c r="M251" s="219" t="s">
        <v>19</v>
      </c>
      <c r="N251" s="220" t="s">
        <v>42</v>
      </c>
      <c r="O251" s="84"/>
      <c r="P251" s="221">
        <f>O251*H251</f>
        <v>0</v>
      </c>
      <c r="Q251" s="221">
        <v>0.00013</v>
      </c>
      <c r="R251" s="221">
        <f>Q251*H251</f>
        <v>0.0195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147</v>
      </c>
      <c r="AT251" s="223" t="s">
        <v>142</v>
      </c>
      <c r="AU251" s="223" t="s">
        <v>81</v>
      </c>
      <c r="AY251" s="17" t="s">
        <v>138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79</v>
      </c>
      <c r="BK251" s="224">
        <f>ROUND(I251*H251,2)</f>
        <v>0</v>
      </c>
      <c r="BL251" s="17" t="s">
        <v>147</v>
      </c>
      <c r="BM251" s="223" t="s">
        <v>483</v>
      </c>
    </row>
    <row r="252" spans="1:47" s="2" customFormat="1" ht="12">
      <c r="A252" s="38"/>
      <c r="B252" s="39"/>
      <c r="C252" s="40"/>
      <c r="D252" s="225" t="s">
        <v>149</v>
      </c>
      <c r="E252" s="40"/>
      <c r="F252" s="226" t="s">
        <v>150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149</v>
      </c>
      <c r="AU252" s="17" t="s">
        <v>81</v>
      </c>
    </row>
    <row r="253" spans="1:65" s="2" customFormat="1" ht="49.05" customHeight="1">
      <c r="A253" s="38"/>
      <c r="B253" s="39"/>
      <c r="C253" s="212" t="s">
        <v>151</v>
      </c>
      <c r="D253" s="212" t="s">
        <v>142</v>
      </c>
      <c r="E253" s="213" t="s">
        <v>484</v>
      </c>
      <c r="F253" s="214" t="s">
        <v>485</v>
      </c>
      <c r="G253" s="215" t="s">
        <v>434</v>
      </c>
      <c r="H253" s="216">
        <v>5</v>
      </c>
      <c r="I253" s="217"/>
      <c r="J253" s="218">
        <f>ROUND(I253*H253,2)</f>
        <v>0</v>
      </c>
      <c r="K253" s="214" t="s">
        <v>146</v>
      </c>
      <c r="L253" s="44"/>
      <c r="M253" s="219" t="s">
        <v>19</v>
      </c>
      <c r="N253" s="220" t="s">
        <v>42</v>
      </c>
      <c r="O253" s="84"/>
      <c r="P253" s="221">
        <f>O253*H253</f>
        <v>0</v>
      </c>
      <c r="Q253" s="221">
        <v>0</v>
      </c>
      <c r="R253" s="221">
        <f>Q253*H253</f>
        <v>0</v>
      </c>
      <c r="S253" s="221">
        <v>0.016</v>
      </c>
      <c r="T253" s="222">
        <f>S253*H253</f>
        <v>0.08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147</v>
      </c>
      <c r="AT253" s="223" t="s">
        <v>142</v>
      </c>
      <c r="AU253" s="223" t="s">
        <v>81</v>
      </c>
      <c r="AY253" s="17" t="s">
        <v>138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79</v>
      </c>
      <c r="BK253" s="224">
        <f>ROUND(I253*H253,2)</f>
        <v>0</v>
      </c>
      <c r="BL253" s="17" t="s">
        <v>147</v>
      </c>
      <c r="BM253" s="223" t="s">
        <v>486</v>
      </c>
    </row>
    <row r="254" spans="1:47" s="2" customFormat="1" ht="12">
      <c r="A254" s="38"/>
      <c r="B254" s="39"/>
      <c r="C254" s="40"/>
      <c r="D254" s="225" t="s">
        <v>149</v>
      </c>
      <c r="E254" s="40"/>
      <c r="F254" s="226" t="s">
        <v>487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149</v>
      </c>
      <c r="AU254" s="17" t="s">
        <v>81</v>
      </c>
    </row>
    <row r="255" spans="1:51" s="13" customFormat="1" ht="12">
      <c r="A255" s="13"/>
      <c r="B255" s="230"/>
      <c r="C255" s="231"/>
      <c r="D255" s="232" t="s">
        <v>156</v>
      </c>
      <c r="E255" s="233" t="s">
        <v>19</v>
      </c>
      <c r="F255" s="234" t="s">
        <v>157</v>
      </c>
      <c r="G255" s="231"/>
      <c r="H255" s="233" t="s">
        <v>19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156</v>
      </c>
      <c r="AU255" s="240" t="s">
        <v>81</v>
      </c>
      <c r="AV255" s="13" t="s">
        <v>79</v>
      </c>
      <c r="AW255" s="13" t="s">
        <v>33</v>
      </c>
      <c r="AX255" s="13" t="s">
        <v>71</v>
      </c>
      <c r="AY255" s="240" t="s">
        <v>138</v>
      </c>
    </row>
    <row r="256" spans="1:51" s="14" customFormat="1" ht="12">
      <c r="A256" s="14"/>
      <c r="B256" s="241"/>
      <c r="C256" s="242"/>
      <c r="D256" s="232" t="s">
        <v>156</v>
      </c>
      <c r="E256" s="243" t="s">
        <v>19</v>
      </c>
      <c r="F256" s="244" t="s">
        <v>488</v>
      </c>
      <c r="G256" s="242"/>
      <c r="H256" s="245">
        <v>5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156</v>
      </c>
      <c r="AU256" s="251" t="s">
        <v>81</v>
      </c>
      <c r="AV256" s="14" t="s">
        <v>81</v>
      </c>
      <c r="AW256" s="14" t="s">
        <v>33</v>
      </c>
      <c r="AX256" s="14" t="s">
        <v>79</v>
      </c>
      <c r="AY256" s="251" t="s">
        <v>138</v>
      </c>
    </row>
    <row r="257" spans="1:65" s="2" customFormat="1" ht="49.05" customHeight="1">
      <c r="A257" s="38"/>
      <c r="B257" s="39"/>
      <c r="C257" s="212" t="s">
        <v>489</v>
      </c>
      <c r="D257" s="212" t="s">
        <v>142</v>
      </c>
      <c r="E257" s="213" t="s">
        <v>490</v>
      </c>
      <c r="F257" s="214" t="s">
        <v>491</v>
      </c>
      <c r="G257" s="215" t="s">
        <v>434</v>
      </c>
      <c r="H257" s="216">
        <v>13</v>
      </c>
      <c r="I257" s="217"/>
      <c r="J257" s="218">
        <f>ROUND(I257*H257,2)</f>
        <v>0</v>
      </c>
      <c r="K257" s="214" t="s">
        <v>146</v>
      </c>
      <c r="L257" s="44"/>
      <c r="M257" s="219" t="s">
        <v>19</v>
      </c>
      <c r="N257" s="220" t="s">
        <v>42</v>
      </c>
      <c r="O257" s="84"/>
      <c r="P257" s="221">
        <f>O257*H257</f>
        <v>0</v>
      </c>
      <c r="Q257" s="221">
        <v>0</v>
      </c>
      <c r="R257" s="221">
        <f>Q257*H257</f>
        <v>0</v>
      </c>
      <c r="S257" s="221">
        <v>0.028</v>
      </c>
      <c r="T257" s="222">
        <f>S257*H257</f>
        <v>0.364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147</v>
      </c>
      <c r="AT257" s="223" t="s">
        <v>142</v>
      </c>
      <c r="AU257" s="223" t="s">
        <v>81</v>
      </c>
      <c r="AY257" s="17" t="s">
        <v>138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79</v>
      </c>
      <c r="BK257" s="224">
        <f>ROUND(I257*H257,2)</f>
        <v>0</v>
      </c>
      <c r="BL257" s="17" t="s">
        <v>147</v>
      </c>
      <c r="BM257" s="223" t="s">
        <v>492</v>
      </c>
    </row>
    <row r="258" spans="1:47" s="2" customFormat="1" ht="12">
      <c r="A258" s="38"/>
      <c r="B258" s="39"/>
      <c r="C258" s="40"/>
      <c r="D258" s="225" t="s">
        <v>149</v>
      </c>
      <c r="E258" s="40"/>
      <c r="F258" s="226" t="s">
        <v>493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149</v>
      </c>
      <c r="AU258" s="17" t="s">
        <v>81</v>
      </c>
    </row>
    <row r="259" spans="1:51" s="13" customFormat="1" ht="12">
      <c r="A259" s="13"/>
      <c r="B259" s="230"/>
      <c r="C259" s="231"/>
      <c r="D259" s="232" t="s">
        <v>156</v>
      </c>
      <c r="E259" s="233" t="s">
        <v>19</v>
      </c>
      <c r="F259" s="234" t="s">
        <v>160</v>
      </c>
      <c r="G259" s="231"/>
      <c r="H259" s="233" t="s">
        <v>19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156</v>
      </c>
      <c r="AU259" s="240" t="s">
        <v>81</v>
      </c>
      <c r="AV259" s="13" t="s">
        <v>79</v>
      </c>
      <c r="AW259" s="13" t="s">
        <v>33</v>
      </c>
      <c r="AX259" s="13" t="s">
        <v>71</v>
      </c>
      <c r="AY259" s="240" t="s">
        <v>138</v>
      </c>
    </row>
    <row r="260" spans="1:51" s="14" customFormat="1" ht="12">
      <c r="A260" s="14"/>
      <c r="B260" s="241"/>
      <c r="C260" s="242"/>
      <c r="D260" s="232" t="s">
        <v>156</v>
      </c>
      <c r="E260" s="243" t="s">
        <v>19</v>
      </c>
      <c r="F260" s="244" t="s">
        <v>494</v>
      </c>
      <c r="G260" s="242"/>
      <c r="H260" s="245">
        <v>7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156</v>
      </c>
      <c r="AU260" s="251" t="s">
        <v>81</v>
      </c>
      <c r="AV260" s="14" t="s">
        <v>81</v>
      </c>
      <c r="AW260" s="14" t="s">
        <v>33</v>
      </c>
      <c r="AX260" s="14" t="s">
        <v>71</v>
      </c>
      <c r="AY260" s="251" t="s">
        <v>138</v>
      </c>
    </row>
    <row r="261" spans="1:51" s="13" customFormat="1" ht="12">
      <c r="A261" s="13"/>
      <c r="B261" s="230"/>
      <c r="C261" s="231"/>
      <c r="D261" s="232" t="s">
        <v>156</v>
      </c>
      <c r="E261" s="233" t="s">
        <v>19</v>
      </c>
      <c r="F261" s="234" t="s">
        <v>163</v>
      </c>
      <c r="G261" s="231"/>
      <c r="H261" s="233" t="s">
        <v>19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156</v>
      </c>
      <c r="AU261" s="240" t="s">
        <v>81</v>
      </c>
      <c r="AV261" s="13" t="s">
        <v>79</v>
      </c>
      <c r="AW261" s="13" t="s">
        <v>33</v>
      </c>
      <c r="AX261" s="13" t="s">
        <v>71</v>
      </c>
      <c r="AY261" s="240" t="s">
        <v>138</v>
      </c>
    </row>
    <row r="262" spans="1:51" s="14" customFormat="1" ht="12">
      <c r="A262" s="14"/>
      <c r="B262" s="241"/>
      <c r="C262" s="242"/>
      <c r="D262" s="232" t="s">
        <v>156</v>
      </c>
      <c r="E262" s="243" t="s">
        <v>19</v>
      </c>
      <c r="F262" s="244" t="s">
        <v>495</v>
      </c>
      <c r="G262" s="242"/>
      <c r="H262" s="245">
        <v>6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1" t="s">
        <v>156</v>
      </c>
      <c r="AU262" s="251" t="s">
        <v>81</v>
      </c>
      <c r="AV262" s="14" t="s">
        <v>81</v>
      </c>
      <c r="AW262" s="14" t="s">
        <v>33</v>
      </c>
      <c r="AX262" s="14" t="s">
        <v>71</v>
      </c>
      <c r="AY262" s="251" t="s">
        <v>138</v>
      </c>
    </row>
    <row r="263" spans="1:51" s="15" customFormat="1" ht="12">
      <c r="A263" s="15"/>
      <c r="B263" s="252"/>
      <c r="C263" s="253"/>
      <c r="D263" s="232" t="s">
        <v>156</v>
      </c>
      <c r="E263" s="254" t="s">
        <v>19</v>
      </c>
      <c r="F263" s="255" t="s">
        <v>166</v>
      </c>
      <c r="G263" s="253"/>
      <c r="H263" s="256">
        <v>13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2" t="s">
        <v>156</v>
      </c>
      <c r="AU263" s="262" t="s">
        <v>81</v>
      </c>
      <c r="AV263" s="15" t="s">
        <v>147</v>
      </c>
      <c r="AW263" s="15" t="s">
        <v>33</v>
      </c>
      <c r="AX263" s="15" t="s">
        <v>79</v>
      </c>
      <c r="AY263" s="262" t="s">
        <v>138</v>
      </c>
    </row>
    <row r="264" spans="1:63" s="12" customFormat="1" ht="22.8" customHeight="1">
      <c r="A264" s="12"/>
      <c r="B264" s="196"/>
      <c r="C264" s="197"/>
      <c r="D264" s="198" t="s">
        <v>70</v>
      </c>
      <c r="E264" s="210" t="s">
        <v>203</v>
      </c>
      <c r="F264" s="210" t="s">
        <v>204</v>
      </c>
      <c r="G264" s="197"/>
      <c r="H264" s="197"/>
      <c r="I264" s="200"/>
      <c r="J264" s="211">
        <f>BK264</f>
        <v>0</v>
      </c>
      <c r="K264" s="197"/>
      <c r="L264" s="202"/>
      <c r="M264" s="203"/>
      <c r="N264" s="204"/>
      <c r="O264" s="204"/>
      <c r="P264" s="205">
        <f>SUM(P265:P273)</f>
        <v>0</v>
      </c>
      <c r="Q264" s="204"/>
      <c r="R264" s="205">
        <f>SUM(R265:R273)</f>
        <v>0</v>
      </c>
      <c r="S264" s="204"/>
      <c r="T264" s="206">
        <f>SUM(T265:T273)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7" t="s">
        <v>79</v>
      </c>
      <c r="AT264" s="208" t="s">
        <v>70</v>
      </c>
      <c r="AU264" s="208" t="s">
        <v>79</v>
      </c>
      <c r="AY264" s="207" t="s">
        <v>138</v>
      </c>
      <c r="BK264" s="209">
        <f>SUM(BK265:BK273)</f>
        <v>0</v>
      </c>
    </row>
    <row r="265" spans="1:65" s="2" customFormat="1" ht="37.8" customHeight="1">
      <c r="A265" s="38"/>
      <c r="B265" s="39"/>
      <c r="C265" s="212" t="s">
        <v>496</v>
      </c>
      <c r="D265" s="212" t="s">
        <v>142</v>
      </c>
      <c r="E265" s="213" t="s">
        <v>206</v>
      </c>
      <c r="F265" s="214" t="s">
        <v>207</v>
      </c>
      <c r="G265" s="215" t="s">
        <v>208</v>
      </c>
      <c r="H265" s="216">
        <v>0.444</v>
      </c>
      <c r="I265" s="217"/>
      <c r="J265" s="218">
        <f>ROUND(I265*H265,2)</f>
        <v>0</v>
      </c>
      <c r="K265" s="214" t="s">
        <v>146</v>
      </c>
      <c r="L265" s="44"/>
      <c r="M265" s="219" t="s">
        <v>19</v>
      </c>
      <c r="N265" s="220" t="s">
        <v>42</v>
      </c>
      <c r="O265" s="84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147</v>
      </c>
      <c r="AT265" s="223" t="s">
        <v>142</v>
      </c>
      <c r="AU265" s="223" t="s">
        <v>81</v>
      </c>
      <c r="AY265" s="17" t="s">
        <v>138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79</v>
      </c>
      <c r="BK265" s="224">
        <f>ROUND(I265*H265,2)</f>
        <v>0</v>
      </c>
      <c r="BL265" s="17" t="s">
        <v>147</v>
      </c>
      <c r="BM265" s="223" t="s">
        <v>497</v>
      </c>
    </row>
    <row r="266" spans="1:47" s="2" customFormat="1" ht="12">
      <c r="A266" s="38"/>
      <c r="B266" s="39"/>
      <c r="C266" s="40"/>
      <c r="D266" s="225" t="s">
        <v>149</v>
      </c>
      <c r="E266" s="40"/>
      <c r="F266" s="226" t="s">
        <v>210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149</v>
      </c>
      <c r="AU266" s="17" t="s">
        <v>81</v>
      </c>
    </row>
    <row r="267" spans="1:65" s="2" customFormat="1" ht="33" customHeight="1">
      <c r="A267" s="38"/>
      <c r="B267" s="39"/>
      <c r="C267" s="212" t="s">
        <v>498</v>
      </c>
      <c r="D267" s="212" t="s">
        <v>142</v>
      </c>
      <c r="E267" s="213" t="s">
        <v>212</v>
      </c>
      <c r="F267" s="214" t="s">
        <v>213</v>
      </c>
      <c r="G267" s="215" t="s">
        <v>208</v>
      </c>
      <c r="H267" s="216">
        <v>0.444</v>
      </c>
      <c r="I267" s="217"/>
      <c r="J267" s="218">
        <f>ROUND(I267*H267,2)</f>
        <v>0</v>
      </c>
      <c r="K267" s="214" t="s">
        <v>146</v>
      </c>
      <c r="L267" s="44"/>
      <c r="M267" s="219" t="s">
        <v>19</v>
      </c>
      <c r="N267" s="220" t="s">
        <v>42</v>
      </c>
      <c r="O267" s="84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3" t="s">
        <v>147</v>
      </c>
      <c r="AT267" s="223" t="s">
        <v>142</v>
      </c>
      <c r="AU267" s="223" t="s">
        <v>81</v>
      </c>
      <c r="AY267" s="17" t="s">
        <v>138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79</v>
      </c>
      <c r="BK267" s="224">
        <f>ROUND(I267*H267,2)</f>
        <v>0</v>
      </c>
      <c r="BL267" s="17" t="s">
        <v>147</v>
      </c>
      <c r="BM267" s="223" t="s">
        <v>499</v>
      </c>
    </row>
    <row r="268" spans="1:47" s="2" customFormat="1" ht="12">
      <c r="A268" s="38"/>
      <c r="B268" s="39"/>
      <c r="C268" s="40"/>
      <c r="D268" s="225" t="s">
        <v>149</v>
      </c>
      <c r="E268" s="40"/>
      <c r="F268" s="226" t="s">
        <v>215</v>
      </c>
      <c r="G268" s="40"/>
      <c r="H268" s="40"/>
      <c r="I268" s="227"/>
      <c r="J268" s="40"/>
      <c r="K268" s="40"/>
      <c r="L268" s="44"/>
      <c r="M268" s="228"/>
      <c r="N268" s="229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149</v>
      </c>
      <c r="AU268" s="17" t="s">
        <v>81</v>
      </c>
    </row>
    <row r="269" spans="1:65" s="2" customFormat="1" ht="44.25" customHeight="1">
      <c r="A269" s="38"/>
      <c r="B269" s="39"/>
      <c r="C269" s="212" t="s">
        <v>500</v>
      </c>
      <c r="D269" s="212" t="s">
        <v>142</v>
      </c>
      <c r="E269" s="213" t="s">
        <v>216</v>
      </c>
      <c r="F269" s="214" t="s">
        <v>217</v>
      </c>
      <c r="G269" s="215" t="s">
        <v>208</v>
      </c>
      <c r="H269" s="216">
        <v>6.216</v>
      </c>
      <c r="I269" s="217"/>
      <c r="J269" s="218">
        <f>ROUND(I269*H269,2)</f>
        <v>0</v>
      </c>
      <c r="K269" s="214" t="s">
        <v>146</v>
      </c>
      <c r="L269" s="44"/>
      <c r="M269" s="219" t="s">
        <v>19</v>
      </c>
      <c r="N269" s="220" t="s">
        <v>42</v>
      </c>
      <c r="O269" s="84"/>
      <c r="P269" s="221">
        <f>O269*H269</f>
        <v>0</v>
      </c>
      <c r="Q269" s="221">
        <v>0</v>
      </c>
      <c r="R269" s="221">
        <f>Q269*H269</f>
        <v>0</v>
      </c>
      <c r="S269" s="221">
        <v>0</v>
      </c>
      <c r="T269" s="22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147</v>
      </c>
      <c r="AT269" s="223" t="s">
        <v>142</v>
      </c>
      <c r="AU269" s="223" t="s">
        <v>81</v>
      </c>
      <c r="AY269" s="17" t="s">
        <v>138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79</v>
      </c>
      <c r="BK269" s="224">
        <f>ROUND(I269*H269,2)</f>
        <v>0</v>
      </c>
      <c r="BL269" s="17" t="s">
        <v>147</v>
      </c>
      <c r="BM269" s="223" t="s">
        <v>501</v>
      </c>
    </row>
    <row r="270" spans="1:47" s="2" customFormat="1" ht="12">
      <c r="A270" s="38"/>
      <c r="B270" s="39"/>
      <c r="C270" s="40"/>
      <c r="D270" s="225" t="s">
        <v>149</v>
      </c>
      <c r="E270" s="40"/>
      <c r="F270" s="226" t="s">
        <v>219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149</v>
      </c>
      <c r="AU270" s="17" t="s">
        <v>81</v>
      </c>
    </row>
    <row r="271" spans="1:51" s="14" customFormat="1" ht="12">
      <c r="A271" s="14"/>
      <c r="B271" s="241"/>
      <c r="C271" s="242"/>
      <c r="D271" s="232" t="s">
        <v>156</v>
      </c>
      <c r="E271" s="243" t="s">
        <v>19</v>
      </c>
      <c r="F271" s="244" t="s">
        <v>502</v>
      </c>
      <c r="G271" s="242"/>
      <c r="H271" s="245">
        <v>6.216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156</v>
      </c>
      <c r="AU271" s="251" t="s">
        <v>81</v>
      </c>
      <c r="AV271" s="14" t="s">
        <v>81</v>
      </c>
      <c r="AW271" s="14" t="s">
        <v>33</v>
      </c>
      <c r="AX271" s="14" t="s">
        <v>79</v>
      </c>
      <c r="AY271" s="251" t="s">
        <v>138</v>
      </c>
    </row>
    <row r="272" spans="1:65" s="2" customFormat="1" ht="44.25" customHeight="1">
      <c r="A272" s="38"/>
      <c r="B272" s="39"/>
      <c r="C272" s="212" t="s">
        <v>503</v>
      </c>
      <c r="D272" s="212" t="s">
        <v>142</v>
      </c>
      <c r="E272" s="213" t="s">
        <v>233</v>
      </c>
      <c r="F272" s="214" t="s">
        <v>234</v>
      </c>
      <c r="G272" s="215" t="s">
        <v>208</v>
      </c>
      <c r="H272" s="216">
        <v>0.444</v>
      </c>
      <c r="I272" s="217"/>
      <c r="J272" s="218">
        <f>ROUND(I272*H272,2)</f>
        <v>0</v>
      </c>
      <c r="K272" s="214" t="s">
        <v>146</v>
      </c>
      <c r="L272" s="44"/>
      <c r="M272" s="219" t="s">
        <v>19</v>
      </c>
      <c r="N272" s="220" t="s">
        <v>42</v>
      </c>
      <c r="O272" s="84"/>
      <c r="P272" s="221">
        <f>O272*H272</f>
        <v>0</v>
      </c>
      <c r="Q272" s="221">
        <v>0</v>
      </c>
      <c r="R272" s="221">
        <f>Q272*H272</f>
        <v>0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147</v>
      </c>
      <c r="AT272" s="223" t="s">
        <v>142</v>
      </c>
      <c r="AU272" s="223" t="s">
        <v>81</v>
      </c>
      <c r="AY272" s="17" t="s">
        <v>138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79</v>
      </c>
      <c r="BK272" s="224">
        <f>ROUND(I272*H272,2)</f>
        <v>0</v>
      </c>
      <c r="BL272" s="17" t="s">
        <v>147</v>
      </c>
      <c r="BM272" s="223" t="s">
        <v>504</v>
      </c>
    </row>
    <row r="273" spans="1:47" s="2" customFormat="1" ht="12">
      <c r="A273" s="38"/>
      <c r="B273" s="39"/>
      <c r="C273" s="40"/>
      <c r="D273" s="225" t="s">
        <v>149</v>
      </c>
      <c r="E273" s="40"/>
      <c r="F273" s="226" t="s">
        <v>236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149</v>
      </c>
      <c r="AU273" s="17" t="s">
        <v>81</v>
      </c>
    </row>
    <row r="274" spans="1:63" s="12" customFormat="1" ht="22.8" customHeight="1">
      <c r="A274" s="12"/>
      <c r="B274" s="196"/>
      <c r="C274" s="197"/>
      <c r="D274" s="198" t="s">
        <v>70</v>
      </c>
      <c r="E274" s="210" t="s">
        <v>505</v>
      </c>
      <c r="F274" s="210" t="s">
        <v>506</v>
      </c>
      <c r="G274" s="197"/>
      <c r="H274" s="197"/>
      <c r="I274" s="200"/>
      <c r="J274" s="211">
        <f>BK274</f>
        <v>0</v>
      </c>
      <c r="K274" s="197"/>
      <c r="L274" s="202"/>
      <c r="M274" s="203"/>
      <c r="N274" s="204"/>
      <c r="O274" s="204"/>
      <c r="P274" s="205">
        <f>SUM(P275:P276)</f>
        <v>0</v>
      </c>
      <c r="Q274" s="204"/>
      <c r="R274" s="205">
        <f>SUM(R275:R276)</f>
        <v>0</v>
      </c>
      <c r="S274" s="204"/>
      <c r="T274" s="206">
        <f>SUM(T275:T276)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7" t="s">
        <v>79</v>
      </c>
      <c r="AT274" s="208" t="s">
        <v>70</v>
      </c>
      <c r="AU274" s="208" t="s">
        <v>79</v>
      </c>
      <c r="AY274" s="207" t="s">
        <v>138</v>
      </c>
      <c r="BK274" s="209">
        <f>SUM(BK275:BK276)</f>
        <v>0</v>
      </c>
    </row>
    <row r="275" spans="1:65" s="2" customFormat="1" ht="55.5" customHeight="1">
      <c r="A275" s="38"/>
      <c r="B275" s="39"/>
      <c r="C275" s="212" t="s">
        <v>507</v>
      </c>
      <c r="D275" s="212" t="s">
        <v>142</v>
      </c>
      <c r="E275" s="213" t="s">
        <v>508</v>
      </c>
      <c r="F275" s="214" t="s">
        <v>509</v>
      </c>
      <c r="G275" s="215" t="s">
        <v>208</v>
      </c>
      <c r="H275" s="216">
        <v>27.578</v>
      </c>
      <c r="I275" s="217"/>
      <c r="J275" s="218">
        <f>ROUND(I275*H275,2)</f>
        <v>0</v>
      </c>
      <c r="K275" s="214" t="s">
        <v>146</v>
      </c>
      <c r="L275" s="44"/>
      <c r="M275" s="219" t="s">
        <v>19</v>
      </c>
      <c r="N275" s="220" t="s">
        <v>42</v>
      </c>
      <c r="O275" s="84"/>
      <c r="P275" s="221">
        <f>O275*H275</f>
        <v>0</v>
      </c>
      <c r="Q275" s="221">
        <v>0</v>
      </c>
      <c r="R275" s="221">
        <f>Q275*H275</f>
        <v>0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147</v>
      </c>
      <c r="AT275" s="223" t="s">
        <v>142</v>
      </c>
      <c r="AU275" s="223" t="s">
        <v>81</v>
      </c>
      <c r="AY275" s="17" t="s">
        <v>138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79</v>
      </c>
      <c r="BK275" s="224">
        <f>ROUND(I275*H275,2)</f>
        <v>0</v>
      </c>
      <c r="BL275" s="17" t="s">
        <v>147</v>
      </c>
      <c r="BM275" s="223" t="s">
        <v>510</v>
      </c>
    </row>
    <row r="276" spans="1:47" s="2" customFormat="1" ht="12">
      <c r="A276" s="38"/>
      <c r="B276" s="39"/>
      <c r="C276" s="40"/>
      <c r="D276" s="225" t="s">
        <v>149</v>
      </c>
      <c r="E276" s="40"/>
      <c r="F276" s="226" t="s">
        <v>511</v>
      </c>
      <c r="G276" s="40"/>
      <c r="H276" s="40"/>
      <c r="I276" s="227"/>
      <c r="J276" s="40"/>
      <c r="K276" s="40"/>
      <c r="L276" s="44"/>
      <c r="M276" s="228"/>
      <c r="N276" s="229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149</v>
      </c>
      <c r="AU276" s="17" t="s">
        <v>81</v>
      </c>
    </row>
    <row r="277" spans="1:63" s="12" customFormat="1" ht="25.9" customHeight="1">
      <c r="A277" s="12"/>
      <c r="B277" s="196"/>
      <c r="C277" s="197"/>
      <c r="D277" s="198" t="s">
        <v>70</v>
      </c>
      <c r="E277" s="199" t="s">
        <v>237</v>
      </c>
      <c r="F277" s="199" t="s">
        <v>238</v>
      </c>
      <c r="G277" s="197"/>
      <c r="H277" s="197"/>
      <c r="I277" s="200"/>
      <c r="J277" s="201">
        <f>BK277</f>
        <v>0</v>
      </c>
      <c r="K277" s="197"/>
      <c r="L277" s="202"/>
      <c r="M277" s="203"/>
      <c r="N277" s="204"/>
      <c r="O277" s="204"/>
      <c r="P277" s="205">
        <f>P278+P336+P366+P450+P491+P507+P533</f>
        <v>0</v>
      </c>
      <c r="Q277" s="204"/>
      <c r="R277" s="205">
        <f>R278+R336+R366+R450+R491+R507+R533</f>
        <v>9.4666651</v>
      </c>
      <c r="S277" s="204"/>
      <c r="T277" s="206">
        <f>T278+T336+T366+T450+T491+T507+T533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81</v>
      </c>
      <c r="AT277" s="208" t="s">
        <v>70</v>
      </c>
      <c r="AU277" s="208" t="s">
        <v>71</v>
      </c>
      <c r="AY277" s="207" t="s">
        <v>138</v>
      </c>
      <c r="BK277" s="209">
        <f>BK278+BK336+BK366+BK450+BK491+BK507+BK533</f>
        <v>0</v>
      </c>
    </row>
    <row r="278" spans="1:63" s="12" customFormat="1" ht="22.8" customHeight="1">
      <c r="A278" s="12"/>
      <c r="B278" s="196"/>
      <c r="C278" s="197"/>
      <c r="D278" s="198" t="s">
        <v>70</v>
      </c>
      <c r="E278" s="210" t="s">
        <v>512</v>
      </c>
      <c r="F278" s="210" t="s">
        <v>513</v>
      </c>
      <c r="G278" s="197"/>
      <c r="H278" s="197"/>
      <c r="I278" s="200"/>
      <c r="J278" s="211">
        <f>BK278</f>
        <v>0</v>
      </c>
      <c r="K278" s="197"/>
      <c r="L278" s="202"/>
      <c r="M278" s="203"/>
      <c r="N278" s="204"/>
      <c r="O278" s="204"/>
      <c r="P278" s="205">
        <f>SUM(P279:P335)</f>
        <v>0</v>
      </c>
      <c r="Q278" s="204"/>
      <c r="R278" s="205">
        <f>SUM(R279:R335)</f>
        <v>0.62223113</v>
      </c>
      <c r="S278" s="204"/>
      <c r="T278" s="206">
        <f>SUM(T279:T335)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7" t="s">
        <v>81</v>
      </c>
      <c r="AT278" s="208" t="s">
        <v>70</v>
      </c>
      <c r="AU278" s="208" t="s">
        <v>79</v>
      </c>
      <c r="AY278" s="207" t="s">
        <v>138</v>
      </c>
      <c r="BK278" s="209">
        <f>SUM(BK279:BK335)</f>
        <v>0</v>
      </c>
    </row>
    <row r="279" spans="1:65" s="2" customFormat="1" ht="55.5" customHeight="1">
      <c r="A279" s="38"/>
      <c r="B279" s="39"/>
      <c r="C279" s="212" t="s">
        <v>188</v>
      </c>
      <c r="D279" s="212" t="s">
        <v>142</v>
      </c>
      <c r="E279" s="213" t="s">
        <v>514</v>
      </c>
      <c r="F279" s="214" t="s">
        <v>515</v>
      </c>
      <c r="G279" s="215" t="s">
        <v>145</v>
      </c>
      <c r="H279" s="216">
        <v>10.351</v>
      </c>
      <c r="I279" s="217"/>
      <c r="J279" s="218">
        <f>ROUND(I279*H279,2)</f>
        <v>0</v>
      </c>
      <c r="K279" s="214" t="s">
        <v>146</v>
      </c>
      <c r="L279" s="44"/>
      <c r="M279" s="219" t="s">
        <v>19</v>
      </c>
      <c r="N279" s="220" t="s">
        <v>42</v>
      </c>
      <c r="O279" s="84"/>
      <c r="P279" s="221">
        <f>O279*H279</f>
        <v>0</v>
      </c>
      <c r="Q279" s="221">
        <v>0.01213</v>
      </c>
      <c r="R279" s="221">
        <f>Q279*H279</f>
        <v>0.12555763</v>
      </c>
      <c r="S279" s="221">
        <v>0</v>
      </c>
      <c r="T279" s="22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3" t="s">
        <v>221</v>
      </c>
      <c r="AT279" s="223" t="s">
        <v>142</v>
      </c>
      <c r="AU279" s="223" t="s">
        <v>81</v>
      </c>
      <c r="AY279" s="17" t="s">
        <v>138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79</v>
      </c>
      <c r="BK279" s="224">
        <f>ROUND(I279*H279,2)</f>
        <v>0</v>
      </c>
      <c r="BL279" s="17" t="s">
        <v>221</v>
      </c>
      <c r="BM279" s="223" t="s">
        <v>516</v>
      </c>
    </row>
    <row r="280" spans="1:47" s="2" customFormat="1" ht="12">
      <c r="A280" s="38"/>
      <c r="B280" s="39"/>
      <c r="C280" s="40"/>
      <c r="D280" s="225" t="s">
        <v>149</v>
      </c>
      <c r="E280" s="40"/>
      <c r="F280" s="226" t="s">
        <v>517</v>
      </c>
      <c r="G280" s="40"/>
      <c r="H280" s="40"/>
      <c r="I280" s="227"/>
      <c r="J280" s="40"/>
      <c r="K280" s="40"/>
      <c r="L280" s="44"/>
      <c r="M280" s="228"/>
      <c r="N280" s="229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149</v>
      </c>
      <c r="AU280" s="17" t="s">
        <v>81</v>
      </c>
    </row>
    <row r="281" spans="1:51" s="13" customFormat="1" ht="12">
      <c r="A281" s="13"/>
      <c r="B281" s="230"/>
      <c r="C281" s="231"/>
      <c r="D281" s="232" t="s">
        <v>156</v>
      </c>
      <c r="E281" s="233" t="s">
        <v>19</v>
      </c>
      <c r="F281" s="234" t="s">
        <v>518</v>
      </c>
      <c r="G281" s="231"/>
      <c r="H281" s="233" t="s">
        <v>19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156</v>
      </c>
      <c r="AU281" s="240" t="s">
        <v>81</v>
      </c>
      <c r="AV281" s="13" t="s">
        <v>79</v>
      </c>
      <c r="AW281" s="13" t="s">
        <v>33</v>
      </c>
      <c r="AX281" s="13" t="s">
        <v>71</v>
      </c>
      <c r="AY281" s="240" t="s">
        <v>138</v>
      </c>
    </row>
    <row r="282" spans="1:51" s="13" customFormat="1" ht="12">
      <c r="A282" s="13"/>
      <c r="B282" s="230"/>
      <c r="C282" s="231"/>
      <c r="D282" s="232" t="s">
        <v>156</v>
      </c>
      <c r="E282" s="233" t="s">
        <v>19</v>
      </c>
      <c r="F282" s="234" t="s">
        <v>157</v>
      </c>
      <c r="G282" s="231"/>
      <c r="H282" s="233" t="s">
        <v>19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156</v>
      </c>
      <c r="AU282" s="240" t="s">
        <v>81</v>
      </c>
      <c r="AV282" s="13" t="s">
        <v>79</v>
      </c>
      <c r="AW282" s="13" t="s">
        <v>33</v>
      </c>
      <c r="AX282" s="13" t="s">
        <v>71</v>
      </c>
      <c r="AY282" s="240" t="s">
        <v>138</v>
      </c>
    </row>
    <row r="283" spans="1:51" s="14" customFormat="1" ht="12">
      <c r="A283" s="14"/>
      <c r="B283" s="241"/>
      <c r="C283" s="242"/>
      <c r="D283" s="232" t="s">
        <v>156</v>
      </c>
      <c r="E283" s="243" t="s">
        <v>19</v>
      </c>
      <c r="F283" s="244" t="s">
        <v>519</v>
      </c>
      <c r="G283" s="242"/>
      <c r="H283" s="245">
        <v>2.828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156</v>
      </c>
      <c r="AU283" s="251" t="s">
        <v>81</v>
      </c>
      <c r="AV283" s="14" t="s">
        <v>81</v>
      </c>
      <c r="AW283" s="14" t="s">
        <v>33</v>
      </c>
      <c r="AX283" s="14" t="s">
        <v>71</v>
      </c>
      <c r="AY283" s="251" t="s">
        <v>138</v>
      </c>
    </row>
    <row r="284" spans="1:51" s="13" customFormat="1" ht="12">
      <c r="A284" s="13"/>
      <c r="B284" s="230"/>
      <c r="C284" s="231"/>
      <c r="D284" s="232" t="s">
        <v>156</v>
      </c>
      <c r="E284" s="233" t="s">
        <v>19</v>
      </c>
      <c r="F284" s="234" t="s">
        <v>160</v>
      </c>
      <c r="G284" s="231"/>
      <c r="H284" s="233" t="s">
        <v>19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156</v>
      </c>
      <c r="AU284" s="240" t="s">
        <v>81</v>
      </c>
      <c r="AV284" s="13" t="s">
        <v>79</v>
      </c>
      <c r="AW284" s="13" t="s">
        <v>33</v>
      </c>
      <c r="AX284" s="13" t="s">
        <v>71</v>
      </c>
      <c r="AY284" s="240" t="s">
        <v>138</v>
      </c>
    </row>
    <row r="285" spans="1:51" s="14" customFormat="1" ht="12">
      <c r="A285" s="14"/>
      <c r="B285" s="241"/>
      <c r="C285" s="242"/>
      <c r="D285" s="232" t="s">
        <v>156</v>
      </c>
      <c r="E285" s="243" t="s">
        <v>19</v>
      </c>
      <c r="F285" s="244" t="s">
        <v>520</v>
      </c>
      <c r="G285" s="242"/>
      <c r="H285" s="245">
        <v>4.29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156</v>
      </c>
      <c r="AU285" s="251" t="s">
        <v>81</v>
      </c>
      <c r="AV285" s="14" t="s">
        <v>81</v>
      </c>
      <c r="AW285" s="14" t="s">
        <v>33</v>
      </c>
      <c r="AX285" s="14" t="s">
        <v>71</v>
      </c>
      <c r="AY285" s="251" t="s">
        <v>138</v>
      </c>
    </row>
    <row r="286" spans="1:51" s="13" customFormat="1" ht="12">
      <c r="A286" s="13"/>
      <c r="B286" s="230"/>
      <c r="C286" s="231"/>
      <c r="D286" s="232" t="s">
        <v>156</v>
      </c>
      <c r="E286" s="233" t="s">
        <v>19</v>
      </c>
      <c r="F286" s="234" t="s">
        <v>163</v>
      </c>
      <c r="G286" s="231"/>
      <c r="H286" s="233" t="s">
        <v>19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156</v>
      </c>
      <c r="AU286" s="240" t="s">
        <v>81</v>
      </c>
      <c r="AV286" s="13" t="s">
        <v>79</v>
      </c>
      <c r="AW286" s="13" t="s">
        <v>33</v>
      </c>
      <c r="AX286" s="13" t="s">
        <v>71</v>
      </c>
      <c r="AY286" s="240" t="s">
        <v>138</v>
      </c>
    </row>
    <row r="287" spans="1:51" s="14" customFormat="1" ht="12">
      <c r="A287" s="14"/>
      <c r="B287" s="241"/>
      <c r="C287" s="242"/>
      <c r="D287" s="232" t="s">
        <v>156</v>
      </c>
      <c r="E287" s="243" t="s">
        <v>19</v>
      </c>
      <c r="F287" s="244" t="s">
        <v>521</v>
      </c>
      <c r="G287" s="242"/>
      <c r="H287" s="245">
        <v>3.233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156</v>
      </c>
      <c r="AU287" s="251" t="s">
        <v>81</v>
      </c>
      <c r="AV287" s="14" t="s">
        <v>81</v>
      </c>
      <c r="AW287" s="14" t="s">
        <v>33</v>
      </c>
      <c r="AX287" s="14" t="s">
        <v>71</v>
      </c>
      <c r="AY287" s="251" t="s">
        <v>138</v>
      </c>
    </row>
    <row r="288" spans="1:51" s="15" customFormat="1" ht="12">
      <c r="A288" s="15"/>
      <c r="B288" s="252"/>
      <c r="C288" s="253"/>
      <c r="D288" s="232" t="s">
        <v>156</v>
      </c>
      <c r="E288" s="254" t="s">
        <v>19</v>
      </c>
      <c r="F288" s="255" t="s">
        <v>166</v>
      </c>
      <c r="G288" s="253"/>
      <c r="H288" s="256">
        <v>10.351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2" t="s">
        <v>156</v>
      </c>
      <c r="AU288" s="262" t="s">
        <v>81</v>
      </c>
      <c r="AV288" s="15" t="s">
        <v>147</v>
      </c>
      <c r="AW288" s="15" t="s">
        <v>33</v>
      </c>
      <c r="AX288" s="15" t="s">
        <v>79</v>
      </c>
      <c r="AY288" s="262" t="s">
        <v>138</v>
      </c>
    </row>
    <row r="289" spans="1:65" s="2" customFormat="1" ht="44.25" customHeight="1">
      <c r="A289" s="38"/>
      <c r="B289" s="39"/>
      <c r="C289" s="212" t="s">
        <v>264</v>
      </c>
      <c r="D289" s="212" t="s">
        <v>142</v>
      </c>
      <c r="E289" s="213" t="s">
        <v>522</v>
      </c>
      <c r="F289" s="214" t="s">
        <v>523</v>
      </c>
      <c r="G289" s="215" t="s">
        <v>243</v>
      </c>
      <c r="H289" s="216">
        <v>39.85</v>
      </c>
      <c r="I289" s="217"/>
      <c r="J289" s="218">
        <f>ROUND(I289*H289,2)</f>
        <v>0</v>
      </c>
      <c r="K289" s="214" t="s">
        <v>146</v>
      </c>
      <c r="L289" s="44"/>
      <c r="M289" s="219" t="s">
        <v>19</v>
      </c>
      <c r="N289" s="220" t="s">
        <v>42</v>
      </c>
      <c r="O289" s="84"/>
      <c r="P289" s="221">
        <f>O289*H289</f>
        <v>0</v>
      </c>
      <c r="Q289" s="221">
        <v>0.00515</v>
      </c>
      <c r="R289" s="221">
        <f>Q289*H289</f>
        <v>0.2052275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221</v>
      </c>
      <c r="AT289" s="223" t="s">
        <v>142</v>
      </c>
      <c r="AU289" s="223" t="s">
        <v>81</v>
      </c>
      <c r="AY289" s="17" t="s">
        <v>138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79</v>
      </c>
      <c r="BK289" s="224">
        <f>ROUND(I289*H289,2)</f>
        <v>0</v>
      </c>
      <c r="BL289" s="17" t="s">
        <v>221</v>
      </c>
      <c r="BM289" s="223" t="s">
        <v>524</v>
      </c>
    </row>
    <row r="290" spans="1:47" s="2" customFormat="1" ht="12">
      <c r="A290" s="38"/>
      <c r="B290" s="39"/>
      <c r="C290" s="40"/>
      <c r="D290" s="225" t="s">
        <v>149</v>
      </c>
      <c r="E290" s="40"/>
      <c r="F290" s="226" t="s">
        <v>525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149</v>
      </c>
      <c r="AU290" s="17" t="s">
        <v>81</v>
      </c>
    </row>
    <row r="291" spans="1:51" s="13" customFormat="1" ht="12">
      <c r="A291" s="13"/>
      <c r="B291" s="230"/>
      <c r="C291" s="231"/>
      <c r="D291" s="232" t="s">
        <v>156</v>
      </c>
      <c r="E291" s="233" t="s">
        <v>19</v>
      </c>
      <c r="F291" s="234" t="s">
        <v>157</v>
      </c>
      <c r="G291" s="231"/>
      <c r="H291" s="233" t="s">
        <v>19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156</v>
      </c>
      <c r="AU291" s="240" t="s">
        <v>81</v>
      </c>
      <c r="AV291" s="13" t="s">
        <v>79</v>
      </c>
      <c r="AW291" s="13" t="s">
        <v>33</v>
      </c>
      <c r="AX291" s="13" t="s">
        <v>71</v>
      </c>
      <c r="AY291" s="240" t="s">
        <v>138</v>
      </c>
    </row>
    <row r="292" spans="1:51" s="14" customFormat="1" ht="12">
      <c r="A292" s="14"/>
      <c r="B292" s="241"/>
      <c r="C292" s="242"/>
      <c r="D292" s="232" t="s">
        <v>156</v>
      </c>
      <c r="E292" s="243" t="s">
        <v>19</v>
      </c>
      <c r="F292" s="244" t="s">
        <v>526</v>
      </c>
      <c r="G292" s="242"/>
      <c r="H292" s="245">
        <v>11.1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156</v>
      </c>
      <c r="AU292" s="251" t="s">
        <v>81</v>
      </c>
      <c r="AV292" s="14" t="s">
        <v>81</v>
      </c>
      <c r="AW292" s="14" t="s">
        <v>33</v>
      </c>
      <c r="AX292" s="14" t="s">
        <v>71</v>
      </c>
      <c r="AY292" s="251" t="s">
        <v>138</v>
      </c>
    </row>
    <row r="293" spans="1:51" s="13" customFormat="1" ht="12">
      <c r="A293" s="13"/>
      <c r="B293" s="230"/>
      <c r="C293" s="231"/>
      <c r="D293" s="232" t="s">
        <v>156</v>
      </c>
      <c r="E293" s="233" t="s">
        <v>19</v>
      </c>
      <c r="F293" s="234" t="s">
        <v>160</v>
      </c>
      <c r="G293" s="231"/>
      <c r="H293" s="233" t="s">
        <v>19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156</v>
      </c>
      <c r="AU293" s="240" t="s">
        <v>81</v>
      </c>
      <c r="AV293" s="13" t="s">
        <v>79</v>
      </c>
      <c r="AW293" s="13" t="s">
        <v>33</v>
      </c>
      <c r="AX293" s="13" t="s">
        <v>71</v>
      </c>
      <c r="AY293" s="240" t="s">
        <v>138</v>
      </c>
    </row>
    <row r="294" spans="1:51" s="14" customFormat="1" ht="12">
      <c r="A294" s="14"/>
      <c r="B294" s="241"/>
      <c r="C294" s="242"/>
      <c r="D294" s="232" t="s">
        <v>156</v>
      </c>
      <c r="E294" s="243" t="s">
        <v>19</v>
      </c>
      <c r="F294" s="244" t="s">
        <v>527</v>
      </c>
      <c r="G294" s="242"/>
      <c r="H294" s="245">
        <v>12.6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156</v>
      </c>
      <c r="AU294" s="251" t="s">
        <v>81</v>
      </c>
      <c r="AV294" s="14" t="s">
        <v>81</v>
      </c>
      <c r="AW294" s="14" t="s">
        <v>33</v>
      </c>
      <c r="AX294" s="14" t="s">
        <v>71</v>
      </c>
      <c r="AY294" s="251" t="s">
        <v>138</v>
      </c>
    </row>
    <row r="295" spans="1:51" s="13" customFormat="1" ht="12">
      <c r="A295" s="13"/>
      <c r="B295" s="230"/>
      <c r="C295" s="231"/>
      <c r="D295" s="232" t="s">
        <v>156</v>
      </c>
      <c r="E295" s="233" t="s">
        <v>19</v>
      </c>
      <c r="F295" s="234" t="s">
        <v>163</v>
      </c>
      <c r="G295" s="231"/>
      <c r="H295" s="233" t="s">
        <v>19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156</v>
      </c>
      <c r="AU295" s="240" t="s">
        <v>81</v>
      </c>
      <c r="AV295" s="13" t="s">
        <v>79</v>
      </c>
      <c r="AW295" s="13" t="s">
        <v>33</v>
      </c>
      <c r="AX295" s="13" t="s">
        <v>71</v>
      </c>
      <c r="AY295" s="240" t="s">
        <v>138</v>
      </c>
    </row>
    <row r="296" spans="1:51" s="14" customFormat="1" ht="12">
      <c r="A296" s="14"/>
      <c r="B296" s="241"/>
      <c r="C296" s="242"/>
      <c r="D296" s="232" t="s">
        <v>156</v>
      </c>
      <c r="E296" s="243" t="s">
        <v>19</v>
      </c>
      <c r="F296" s="244" t="s">
        <v>528</v>
      </c>
      <c r="G296" s="242"/>
      <c r="H296" s="245">
        <v>16.15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156</v>
      </c>
      <c r="AU296" s="251" t="s">
        <v>81</v>
      </c>
      <c r="AV296" s="14" t="s">
        <v>81</v>
      </c>
      <c r="AW296" s="14" t="s">
        <v>33</v>
      </c>
      <c r="AX296" s="14" t="s">
        <v>71</v>
      </c>
      <c r="AY296" s="251" t="s">
        <v>138</v>
      </c>
    </row>
    <row r="297" spans="1:51" s="15" customFormat="1" ht="12">
      <c r="A297" s="15"/>
      <c r="B297" s="252"/>
      <c r="C297" s="253"/>
      <c r="D297" s="232" t="s">
        <v>156</v>
      </c>
      <c r="E297" s="254" t="s">
        <v>19</v>
      </c>
      <c r="F297" s="255" t="s">
        <v>166</v>
      </c>
      <c r="G297" s="253"/>
      <c r="H297" s="256">
        <v>39.849999999999994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2" t="s">
        <v>156</v>
      </c>
      <c r="AU297" s="262" t="s">
        <v>81</v>
      </c>
      <c r="AV297" s="15" t="s">
        <v>147</v>
      </c>
      <c r="AW297" s="15" t="s">
        <v>33</v>
      </c>
      <c r="AX297" s="15" t="s">
        <v>79</v>
      </c>
      <c r="AY297" s="262" t="s">
        <v>138</v>
      </c>
    </row>
    <row r="298" spans="1:65" s="2" customFormat="1" ht="49.05" customHeight="1">
      <c r="A298" s="38"/>
      <c r="B298" s="39"/>
      <c r="C298" s="212" t="s">
        <v>283</v>
      </c>
      <c r="D298" s="212" t="s">
        <v>142</v>
      </c>
      <c r="E298" s="213" t="s">
        <v>529</v>
      </c>
      <c r="F298" s="214" t="s">
        <v>530</v>
      </c>
      <c r="G298" s="215" t="s">
        <v>243</v>
      </c>
      <c r="H298" s="216">
        <v>27.5</v>
      </c>
      <c r="I298" s="217"/>
      <c r="J298" s="218">
        <f>ROUND(I298*H298,2)</f>
        <v>0</v>
      </c>
      <c r="K298" s="214" t="s">
        <v>146</v>
      </c>
      <c r="L298" s="44"/>
      <c r="M298" s="219" t="s">
        <v>19</v>
      </c>
      <c r="N298" s="220" t="s">
        <v>42</v>
      </c>
      <c r="O298" s="84"/>
      <c r="P298" s="221">
        <f>O298*H298</f>
        <v>0</v>
      </c>
      <c r="Q298" s="221">
        <v>0.00906</v>
      </c>
      <c r="R298" s="221">
        <f>Q298*H298</f>
        <v>0.24915</v>
      </c>
      <c r="S298" s="221">
        <v>0</v>
      </c>
      <c r="T298" s="22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3" t="s">
        <v>221</v>
      </c>
      <c r="AT298" s="223" t="s">
        <v>142</v>
      </c>
      <c r="AU298" s="223" t="s">
        <v>81</v>
      </c>
      <c r="AY298" s="17" t="s">
        <v>138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79</v>
      </c>
      <c r="BK298" s="224">
        <f>ROUND(I298*H298,2)</f>
        <v>0</v>
      </c>
      <c r="BL298" s="17" t="s">
        <v>221</v>
      </c>
      <c r="BM298" s="223" t="s">
        <v>531</v>
      </c>
    </row>
    <row r="299" spans="1:47" s="2" customFormat="1" ht="12">
      <c r="A299" s="38"/>
      <c r="B299" s="39"/>
      <c r="C299" s="40"/>
      <c r="D299" s="225" t="s">
        <v>149</v>
      </c>
      <c r="E299" s="40"/>
      <c r="F299" s="226" t="s">
        <v>532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149</v>
      </c>
      <c r="AU299" s="17" t="s">
        <v>81</v>
      </c>
    </row>
    <row r="300" spans="1:51" s="13" customFormat="1" ht="12">
      <c r="A300" s="13"/>
      <c r="B300" s="230"/>
      <c r="C300" s="231"/>
      <c r="D300" s="232" t="s">
        <v>156</v>
      </c>
      <c r="E300" s="233" t="s">
        <v>19</v>
      </c>
      <c r="F300" s="234" t="s">
        <v>157</v>
      </c>
      <c r="G300" s="231"/>
      <c r="H300" s="233" t="s">
        <v>19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156</v>
      </c>
      <c r="AU300" s="240" t="s">
        <v>81</v>
      </c>
      <c r="AV300" s="13" t="s">
        <v>79</v>
      </c>
      <c r="AW300" s="13" t="s">
        <v>33</v>
      </c>
      <c r="AX300" s="13" t="s">
        <v>71</v>
      </c>
      <c r="AY300" s="240" t="s">
        <v>138</v>
      </c>
    </row>
    <row r="301" spans="1:51" s="14" customFormat="1" ht="12">
      <c r="A301" s="14"/>
      <c r="B301" s="241"/>
      <c r="C301" s="242"/>
      <c r="D301" s="232" t="s">
        <v>156</v>
      </c>
      <c r="E301" s="243" t="s">
        <v>19</v>
      </c>
      <c r="F301" s="244" t="s">
        <v>533</v>
      </c>
      <c r="G301" s="242"/>
      <c r="H301" s="245">
        <v>8.7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156</v>
      </c>
      <c r="AU301" s="251" t="s">
        <v>81</v>
      </c>
      <c r="AV301" s="14" t="s">
        <v>81</v>
      </c>
      <c r="AW301" s="14" t="s">
        <v>33</v>
      </c>
      <c r="AX301" s="14" t="s">
        <v>71</v>
      </c>
      <c r="AY301" s="251" t="s">
        <v>138</v>
      </c>
    </row>
    <row r="302" spans="1:51" s="13" customFormat="1" ht="12">
      <c r="A302" s="13"/>
      <c r="B302" s="230"/>
      <c r="C302" s="231"/>
      <c r="D302" s="232" t="s">
        <v>156</v>
      </c>
      <c r="E302" s="233" t="s">
        <v>19</v>
      </c>
      <c r="F302" s="234" t="s">
        <v>160</v>
      </c>
      <c r="G302" s="231"/>
      <c r="H302" s="233" t="s">
        <v>19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156</v>
      </c>
      <c r="AU302" s="240" t="s">
        <v>81</v>
      </c>
      <c r="AV302" s="13" t="s">
        <v>79</v>
      </c>
      <c r="AW302" s="13" t="s">
        <v>33</v>
      </c>
      <c r="AX302" s="13" t="s">
        <v>71</v>
      </c>
      <c r="AY302" s="240" t="s">
        <v>138</v>
      </c>
    </row>
    <row r="303" spans="1:51" s="14" customFormat="1" ht="12">
      <c r="A303" s="14"/>
      <c r="B303" s="241"/>
      <c r="C303" s="242"/>
      <c r="D303" s="232" t="s">
        <v>156</v>
      </c>
      <c r="E303" s="243" t="s">
        <v>19</v>
      </c>
      <c r="F303" s="244" t="s">
        <v>534</v>
      </c>
      <c r="G303" s="242"/>
      <c r="H303" s="245">
        <v>7.65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1" t="s">
        <v>156</v>
      </c>
      <c r="AU303" s="251" t="s">
        <v>81</v>
      </c>
      <c r="AV303" s="14" t="s">
        <v>81</v>
      </c>
      <c r="AW303" s="14" t="s">
        <v>33</v>
      </c>
      <c r="AX303" s="14" t="s">
        <v>71</v>
      </c>
      <c r="AY303" s="251" t="s">
        <v>138</v>
      </c>
    </row>
    <row r="304" spans="1:51" s="13" customFormat="1" ht="12">
      <c r="A304" s="13"/>
      <c r="B304" s="230"/>
      <c r="C304" s="231"/>
      <c r="D304" s="232" t="s">
        <v>156</v>
      </c>
      <c r="E304" s="233" t="s">
        <v>19</v>
      </c>
      <c r="F304" s="234" t="s">
        <v>163</v>
      </c>
      <c r="G304" s="231"/>
      <c r="H304" s="233" t="s">
        <v>19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0" t="s">
        <v>156</v>
      </c>
      <c r="AU304" s="240" t="s">
        <v>81</v>
      </c>
      <c r="AV304" s="13" t="s">
        <v>79</v>
      </c>
      <c r="AW304" s="13" t="s">
        <v>33</v>
      </c>
      <c r="AX304" s="13" t="s">
        <v>71</v>
      </c>
      <c r="AY304" s="240" t="s">
        <v>138</v>
      </c>
    </row>
    <row r="305" spans="1:51" s="14" customFormat="1" ht="12">
      <c r="A305" s="14"/>
      <c r="B305" s="241"/>
      <c r="C305" s="242"/>
      <c r="D305" s="232" t="s">
        <v>156</v>
      </c>
      <c r="E305" s="243" t="s">
        <v>19</v>
      </c>
      <c r="F305" s="244" t="s">
        <v>535</v>
      </c>
      <c r="G305" s="242"/>
      <c r="H305" s="245">
        <v>11.15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156</v>
      </c>
      <c r="AU305" s="251" t="s">
        <v>81</v>
      </c>
      <c r="AV305" s="14" t="s">
        <v>81</v>
      </c>
      <c r="AW305" s="14" t="s">
        <v>33</v>
      </c>
      <c r="AX305" s="14" t="s">
        <v>71</v>
      </c>
      <c r="AY305" s="251" t="s">
        <v>138</v>
      </c>
    </row>
    <row r="306" spans="1:51" s="15" customFormat="1" ht="12">
      <c r="A306" s="15"/>
      <c r="B306" s="252"/>
      <c r="C306" s="253"/>
      <c r="D306" s="232" t="s">
        <v>156</v>
      </c>
      <c r="E306" s="254" t="s">
        <v>19</v>
      </c>
      <c r="F306" s="255" t="s">
        <v>166</v>
      </c>
      <c r="G306" s="253"/>
      <c r="H306" s="256">
        <v>27.5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2" t="s">
        <v>156</v>
      </c>
      <c r="AU306" s="262" t="s">
        <v>81</v>
      </c>
      <c r="AV306" s="15" t="s">
        <v>147</v>
      </c>
      <c r="AW306" s="15" t="s">
        <v>33</v>
      </c>
      <c r="AX306" s="15" t="s">
        <v>79</v>
      </c>
      <c r="AY306" s="262" t="s">
        <v>138</v>
      </c>
    </row>
    <row r="307" spans="1:65" s="2" customFormat="1" ht="44.25" customHeight="1">
      <c r="A307" s="38"/>
      <c r="B307" s="39"/>
      <c r="C307" s="212" t="s">
        <v>167</v>
      </c>
      <c r="D307" s="212" t="s">
        <v>142</v>
      </c>
      <c r="E307" s="213" t="s">
        <v>536</v>
      </c>
      <c r="F307" s="214" t="s">
        <v>537</v>
      </c>
      <c r="G307" s="215" t="s">
        <v>243</v>
      </c>
      <c r="H307" s="216">
        <v>3.8</v>
      </c>
      <c r="I307" s="217"/>
      <c r="J307" s="218">
        <f>ROUND(I307*H307,2)</f>
        <v>0</v>
      </c>
      <c r="K307" s="214" t="s">
        <v>146</v>
      </c>
      <c r="L307" s="44"/>
      <c r="M307" s="219" t="s">
        <v>19</v>
      </c>
      <c r="N307" s="220" t="s">
        <v>42</v>
      </c>
      <c r="O307" s="84"/>
      <c r="P307" s="221">
        <f>O307*H307</f>
        <v>0</v>
      </c>
      <c r="Q307" s="221">
        <v>0.00757</v>
      </c>
      <c r="R307" s="221">
        <f>Q307*H307</f>
        <v>0.028766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221</v>
      </c>
      <c r="AT307" s="223" t="s">
        <v>142</v>
      </c>
      <c r="AU307" s="223" t="s">
        <v>81</v>
      </c>
      <c r="AY307" s="17" t="s">
        <v>138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79</v>
      </c>
      <c r="BK307" s="224">
        <f>ROUND(I307*H307,2)</f>
        <v>0</v>
      </c>
      <c r="BL307" s="17" t="s">
        <v>221</v>
      </c>
      <c r="BM307" s="223" t="s">
        <v>538</v>
      </c>
    </row>
    <row r="308" spans="1:47" s="2" customFormat="1" ht="12">
      <c r="A308" s="38"/>
      <c r="B308" s="39"/>
      <c r="C308" s="40"/>
      <c r="D308" s="225" t="s">
        <v>149</v>
      </c>
      <c r="E308" s="40"/>
      <c r="F308" s="226" t="s">
        <v>539</v>
      </c>
      <c r="G308" s="40"/>
      <c r="H308" s="40"/>
      <c r="I308" s="227"/>
      <c r="J308" s="40"/>
      <c r="K308" s="40"/>
      <c r="L308" s="44"/>
      <c r="M308" s="228"/>
      <c r="N308" s="229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149</v>
      </c>
      <c r="AU308" s="17" t="s">
        <v>81</v>
      </c>
    </row>
    <row r="309" spans="1:51" s="13" customFormat="1" ht="12">
      <c r="A309" s="13"/>
      <c r="B309" s="230"/>
      <c r="C309" s="231"/>
      <c r="D309" s="232" t="s">
        <v>156</v>
      </c>
      <c r="E309" s="233" t="s">
        <v>19</v>
      </c>
      <c r="F309" s="234" t="s">
        <v>157</v>
      </c>
      <c r="G309" s="231"/>
      <c r="H309" s="233" t="s">
        <v>19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156</v>
      </c>
      <c r="AU309" s="240" t="s">
        <v>81</v>
      </c>
      <c r="AV309" s="13" t="s">
        <v>79</v>
      </c>
      <c r="AW309" s="13" t="s">
        <v>33</v>
      </c>
      <c r="AX309" s="13" t="s">
        <v>71</v>
      </c>
      <c r="AY309" s="240" t="s">
        <v>138</v>
      </c>
    </row>
    <row r="310" spans="1:51" s="14" customFormat="1" ht="12">
      <c r="A310" s="14"/>
      <c r="B310" s="241"/>
      <c r="C310" s="242"/>
      <c r="D310" s="232" t="s">
        <v>156</v>
      </c>
      <c r="E310" s="243" t="s">
        <v>19</v>
      </c>
      <c r="F310" s="244" t="s">
        <v>540</v>
      </c>
      <c r="G310" s="242"/>
      <c r="H310" s="245">
        <v>3.8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156</v>
      </c>
      <c r="AU310" s="251" t="s">
        <v>81</v>
      </c>
      <c r="AV310" s="14" t="s">
        <v>81</v>
      </c>
      <c r="AW310" s="14" t="s">
        <v>33</v>
      </c>
      <c r="AX310" s="14" t="s">
        <v>79</v>
      </c>
      <c r="AY310" s="251" t="s">
        <v>138</v>
      </c>
    </row>
    <row r="311" spans="1:65" s="2" customFormat="1" ht="37.8" customHeight="1">
      <c r="A311" s="38"/>
      <c r="B311" s="39"/>
      <c r="C311" s="212" t="s">
        <v>175</v>
      </c>
      <c r="D311" s="212" t="s">
        <v>142</v>
      </c>
      <c r="E311" s="213" t="s">
        <v>541</v>
      </c>
      <c r="F311" s="214" t="s">
        <v>542</v>
      </c>
      <c r="G311" s="215" t="s">
        <v>434</v>
      </c>
      <c r="H311" s="216">
        <v>8</v>
      </c>
      <c r="I311" s="217"/>
      <c r="J311" s="218">
        <f>ROUND(I311*H311,2)</f>
        <v>0</v>
      </c>
      <c r="K311" s="214" t="s">
        <v>146</v>
      </c>
      <c r="L311" s="44"/>
      <c r="M311" s="219" t="s">
        <v>19</v>
      </c>
      <c r="N311" s="220" t="s">
        <v>42</v>
      </c>
      <c r="O311" s="84"/>
      <c r="P311" s="221">
        <f>O311*H311</f>
        <v>0</v>
      </c>
      <c r="Q311" s="221">
        <v>3E-05</v>
      </c>
      <c r="R311" s="221">
        <f>Q311*H311</f>
        <v>0.00024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221</v>
      </c>
      <c r="AT311" s="223" t="s">
        <v>142</v>
      </c>
      <c r="AU311" s="223" t="s">
        <v>81</v>
      </c>
      <c r="AY311" s="17" t="s">
        <v>138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79</v>
      </c>
      <c r="BK311" s="224">
        <f>ROUND(I311*H311,2)</f>
        <v>0</v>
      </c>
      <c r="BL311" s="17" t="s">
        <v>221</v>
      </c>
      <c r="BM311" s="223" t="s">
        <v>543</v>
      </c>
    </row>
    <row r="312" spans="1:47" s="2" customFormat="1" ht="12">
      <c r="A312" s="38"/>
      <c r="B312" s="39"/>
      <c r="C312" s="40"/>
      <c r="D312" s="225" t="s">
        <v>149</v>
      </c>
      <c r="E312" s="40"/>
      <c r="F312" s="226" t="s">
        <v>544</v>
      </c>
      <c r="G312" s="40"/>
      <c r="H312" s="40"/>
      <c r="I312" s="227"/>
      <c r="J312" s="40"/>
      <c r="K312" s="40"/>
      <c r="L312" s="44"/>
      <c r="M312" s="228"/>
      <c r="N312" s="229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149</v>
      </c>
      <c r="AU312" s="17" t="s">
        <v>81</v>
      </c>
    </row>
    <row r="313" spans="1:51" s="13" customFormat="1" ht="12">
      <c r="A313" s="13"/>
      <c r="B313" s="230"/>
      <c r="C313" s="231"/>
      <c r="D313" s="232" t="s">
        <v>156</v>
      </c>
      <c r="E313" s="233" t="s">
        <v>19</v>
      </c>
      <c r="F313" s="234" t="s">
        <v>157</v>
      </c>
      <c r="G313" s="231"/>
      <c r="H313" s="233" t="s">
        <v>19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0" t="s">
        <v>156</v>
      </c>
      <c r="AU313" s="240" t="s">
        <v>81</v>
      </c>
      <c r="AV313" s="13" t="s">
        <v>79</v>
      </c>
      <c r="AW313" s="13" t="s">
        <v>33</v>
      </c>
      <c r="AX313" s="13" t="s">
        <v>71</v>
      </c>
      <c r="AY313" s="240" t="s">
        <v>138</v>
      </c>
    </row>
    <row r="314" spans="1:51" s="14" customFormat="1" ht="12">
      <c r="A314" s="14"/>
      <c r="B314" s="241"/>
      <c r="C314" s="242"/>
      <c r="D314" s="232" t="s">
        <v>156</v>
      </c>
      <c r="E314" s="243" t="s">
        <v>19</v>
      </c>
      <c r="F314" s="244" t="s">
        <v>545</v>
      </c>
      <c r="G314" s="242"/>
      <c r="H314" s="245">
        <v>6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156</v>
      </c>
      <c r="AU314" s="251" t="s">
        <v>81</v>
      </c>
      <c r="AV314" s="14" t="s">
        <v>81</v>
      </c>
      <c r="AW314" s="14" t="s">
        <v>33</v>
      </c>
      <c r="AX314" s="14" t="s">
        <v>71</v>
      </c>
      <c r="AY314" s="251" t="s">
        <v>138</v>
      </c>
    </row>
    <row r="315" spans="1:51" s="13" customFormat="1" ht="12">
      <c r="A315" s="13"/>
      <c r="B315" s="230"/>
      <c r="C315" s="231"/>
      <c r="D315" s="232" t="s">
        <v>156</v>
      </c>
      <c r="E315" s="233" t="s">
        <v>19</v>
      </c>
      <c r="F315" s="234" t="s">
        <v>160</v>
      </c>
      <c r="G315" s="231"/>
      <c r="H315" s="233" t="s">
        <v>19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156</v>
      </c>
      <c r="AU315" s="240" t="s">
        <v>81</v>
      </c>
      <c r="AV315" s="13" t="s">
        <v>79</v>
      </c>
      <c r="AW315" s="13" t="s">
        <v>33</v>
      </c>
      <c r="AX315" s="13" t="s">
        <v>71</v>
      </c>
      <c r="AY315" s="240" t="s">
        <v>138</v>
      </c>
    </row>
    <row r="316" spans="1:51" s="14" customFormat="1" ht="12">
      <c r="A316" s="14"/>
      <c r="B316" s="241"/>
      <c r="C316" s="242"/>
      <c r="D316" s="232" t="s">
        <v>156</v>
      </c>
      <c r="E316" s="243" t="s">
        <v>19</v>
      </c>
      <c r="F316" s="244" t="s">
        <v>79</v>
      </c>
      <c r="G316" s="242"/>
      <c r="H316" s="245">
        <v>1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156</v>
      </c>
      <c r="AU316" s="251" t="s">
        <v>81</v>
      </c>
      <c r="AV316" s="14" t="s">
        <v>81</v>
      </c>
      <c r="AW316" s="14" t="s">
        <v>33</v>
      </c>
      <c r="AX316" s="14" t="s">
        <v>71</v>
      </c>
      <c r="AY316" s="251" t="s">
        <v>138</v>
      </c>
    </row>
    <row r="317" spans="1:51" s="13" customFormat="1" ht="12">
      <c r="A317" s="13"/>
      <c r="B317" s="230"/>
      <c r="C317" s="231"/>
      <c r="D317" s="232" t="s">
        <v>156</v>
      </c>
      <c r="E317" s="233" t="s">
        <v>19</v>
      </c>
      <c r="F317" s="234" t="s">
        <v>163</v>
      </c>
      <c r="G317" s="231"/>
      <c r="H317" s="233" t="s">
        <v>19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156</v>
      </c>
      <c r="AU317" s="240" t="s">
        <v>81</v>
      </c>
      <c r="AV317" s="13" t="s">
        <v>79</v>
      </c>
      <c r="AW317" s="13" t="s">
        <v>33</v>
      </c>
      <c r="AX317" s="13" t="s">
        <v>71</v>
      </c>
      <c r="AY317" s="240" t="s">
        <v>138</v>
      </c>
    </row>
    <row r="318" spans="1:51" s="14" customFormat="1" ht="12">
      <c r="A318" s="14"/>
      <c r="B318" s="241"/>
      <c r="C318" s="242"/>
      <c r="D318" s="232" t="s">
        <v>156</v>
      </c>
      <c r="E318" s="243" t="s">
        <v>19</v>
      </c>
      <c r="F318" s="244" t="s">
        <v>79</v>
      </c>
      <c r="G318" s="242"/>
      <c r="H318" s="245">
        <v>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1" t="s">
        <v>156</v>
      </c>
      <c r="AU318" s="251" t="s">
        <v>81</v>
      </c>
      <c r="AV318" s="14" t="s">
        <v>81</v>
      </c>
      <c r="AW318" s="14" t="s">
        <v>33</v>
      </c>
      <c r="AX318" s="14" t="s">
        <v>71</v>
      </c>
      <c r="AY318" s="251" t="s">
        <v>138</v>
      </c>
    </row>
    <row r="319" spans="1:51" s="15" customFormat="1" ht="12">
      <c r="A319" s="15"/>
      <c r="B319" s="252"/>
      <c r="C319" s="253"/>
      <c r="D319" s="232" t="s">
        <v>156</v>
      </c>
      <c r="E319" s="254" t="s">
        <v>19</v>
      </c>
      <c r="F319" s="255" t="s">
        <v>166</v>
      </c>
      <c r="G319" s="253"/>
      <c r="H319" s="256">
        <v>8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2" t="s">
        <v>156</v>
      </c>
      <c r="AU319" s="262" t="s">
        <v>81</v>
      </c>
      <c r="AV319" s="15" t="s">
        <v>147</v>
      </c>
      <c r="AW319" s="15" t="s">
        <v>33</v>
      </c>
      <c r="AX319" s="15" t="s">
        <v>79</v>
      </c>
      <c r="AY319" s="262" t="s">
        <v>138</v>
      </c>
    </row>
    <row r="320" spans="1:65" s="2" customFormat="1" ht="24.15" customHeight="1">
      <c r="A320" s="38"/>
      <c r="B320" s="39"/>
      <c r="C320" s="266" t="s">
        <v>139</v>
      </c>
      <c r="D320" s="266" t="s">
        <v>309</v>
      </c>
      <c r="E320" s="267" t="s">
        <v>546</v>
      </c>
      <c r="F320" s="268" t="s">
        <v>547</v>
      </c>
      <c r="G320" s="269" t="s">
        <v>434</v>
      </c>
      <c r="H320" s="270">
        <v>8</v>
      </c>
      <c r="I320" s="271"/>
      <c r="J320" s="272">
        <f>ROUND(I320*H320,2)</f>
        <v>0</v>
      </c>
      <c r="K320" s="268" t="s">
        <v>146</v>
      </c>
      <c r="L320" s="273"/>
      <c r="M320" s="274" t="s">
        <v>19</v>
      </c>
      <c r="N320" s="275" t="s">
        <v>42</v>
      </c>
      <c r="O320" s="84"/>
      <c r="P320" s="221">
        <f>O320*H320</f>
        <v>0</v>
      </c>
      <c r="Q320" s="221">
        <v>0.0009</v>
      </c>
      <c r="R320" s="221">
        <f>Q320*H320</f>
        <v>0.0072</v>
      </c>
      <c r="S320" s="221">
        <v>0</v>
      </c>
      <c r="T320" s="22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3" t="s">
        <v>548</v>
      </c>
      <c r="AT320" s="223" t="s">
        <v>309</v>
      </c>
      <c r="AU320" s="223" t="s">
        <v>81</v>
      </c>
      <c r="AY320" s="17" t="s">
        <v>138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79</v>
      </c>
      <c r="BK320" s="224">
        <f>ROUND(I320*H320,2)</f>
        <v>0</v>
      </c>
      <c r="BL320" s="17" t="s">
        <v>221</v>
      </c>
      <c r="BM320" s="223" t="s">
        <v>549</v>
      </c>
    </row>
    <row r="321" spans="1:65" s="2" customFormat="1" ht="37.8" customHeight="1">
      <c r="A321" s="38"/>
      <c r="B321" s="39"/>
      <c r="C321" s="212" t="s">
        <v>181</v>
      </c>
      <c r="D321" s="212" t="s">
        <v>142</v>
      </c>
      <c r="E321" s="213" t="s">
        <v>550</v>
      </c>
      <c r="F321" s="214" t="s">
        <v>551</v>
      </c>
      <c r="G321" s="215" t="s">
        <v>434</v>
      </c>
      <c r="H321" s="216">
        <v>3</v>
      </c>
      <c r="I321" s="217"/>
      <c r="J321" s="218">
        <f>ROUND(I321*H321,2)</f>
        <v>0</v>
      </c>
      <c r="K321" s="214" t="s">
        <v>146</v>
      </c>
      <c r="L321" s="44"/>
      <c r="M321" s="219" t="s">
        <v>19</v>
      </c>
      <c r="N321" s="220" t="s">
        <v>42</v>
      </c>
      <c r="O321" s="84"/>
      <c r="P321" s="221">
        <f>O321*H321</f>
        <v>0</v>
      </c>
      <c r="Q321" s="221">
        <v>3E-05</v>
      </c>
      <c r="R321" s="221">
        <f>Q321*H321</f>
        <v>9E-05</v>
      </c>
      <c r="S321" s="221">
        <v>0</v>
      </c>
      <c r="T321" s="22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3" t="s">
        <v>221</v>
      </c>
      <c r="AT321" s="223" t="s">
        <v>142</v>
      </c>
      <c r="AU321" s="223" t="s">
        <v>81</v>
      </c>
      <c r="AY321" s="17" t="s">
        <v>138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79</v>
      </c>
      <c r="BK321" s="224">
        <f>ROUND(I321*H321,2)</f>
        <v>0</v>
      </c>
      <c r="BL321" s="17" t="s">
        <v>221</v>
      </c>
      <c r="BM321" s="223" t="s">
        <v>552</v>
      </c>
    </row>
    <row r="322" spans="1:47" s="2" customFormat="1" ht="12">
      <c r="A322" s="38"/>
      <c r="B322" s="39"/>
      <c r="C322" s="40"/>
      <c r="D322" s="225" t="s">
        <v>149</v>
      </c>
      <c r="E322" s="40"/>
      <c r="F322" s="226" t="s">
        <v>553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149</v>
      </c>
      <c r="AU322" s="17" t="s">
        <v>81</v>
      </c>
    </row>
    <row r="323" spans="1:51" s="13" customFormat="1" ht="12">
      <c r="A323" s="13"/>
      <c r="B323" s="230"/>
      <c r="C323" s="231"/>
      <c r="D323" s="232" t="s">
        <v>156</v>
      </c>
      <c r="E323" s="233" t="s">
        <v>19</v>
      </c>
      <c r="F323" s="234" t="s">
        <v>554</v>
      </c>
      <c r="G323" s="231"/>
      <c r="H323" s="233" t="s">
        <v>19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156</v>
      </c>
      <c r="AU323" s="240" t="s">
        <v>81</v>
      </c>
      <c r="AV323" s="13" t="s">
        <v>79</v>
      </c>
      <c r="AW323" s="13" t="s">
        <v>33</v>
      </c>
      <c r="AX323" s="13" t="s">
        <v>71</v>
      </c>
      <c r="AY323" s="240" t="s">
        <v>138</v>
      </c>
    </row>
    <row r="324" spans="1:51" s="14" customFormat="1" ht="12">
      <c r="A324" s="14"/>
      <c r="B324" s="241"/>
      <c r="C324" s="242"/>
      <c r="D324" s="232" t="s">
        <v>156</v>
      </c>
      <c r="E324" s="243" t="s">
        <v>19</v>
      </c>
      <c r="F324" s="244" t="s">
        <v>79</v>
      </c>
      <c r="G324" s="242"/>
      <c r="H324" s="245">
        <v>1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1" t="s">
        <v>156</v>
      </c>
      <c r="AU324" s="251" t="s">
        <v>81</v>
      </c>
      <c r="AV324" s="14" t="s">
        <v>81</v>
      </c>
      <c r="AW324" s="14" t="s">
        <v>33</v>
      </c>
      <c r="AX324" s="14" t="s">
        <v>71</v>
      </c>
      <c r="AY324" s="251" t="s">
        <v>138</v>
      </c>
    </row>
    <row r="325" spans="1:51" s="13" customFormat="1" ht="12">
      <c r="A325" s="13"/>
      <c r="B325" s="230"/>
      <c r="C325" s="231"/>
      <c r="D325" s="232" t="s">
        <v>156</v>
      </c>
      <c r="E325" s="233" t="s">
        <v>19</v>
      </c>
      <c r="F325" s="234" t="s">
        <v>160</v>
      </c>
      <c r="G325" s="231"/>
      <c r="H325" s="233" t="s">
        <v>19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156</v>
      </c>
      <c r="AU325" s="240" t="s">
        <v>81</v>
      </c>
      <c r="AV325" s="13" t="s">
        <v>79</v>
      </c>
      <c r="AW325" s="13" t="s">
        <v>33</v>
      </c>
      <c r="AX325" s="13" t="s">
        <v>71</v>
      </c>
      <c r="AY325" s="240" t="s">
        <v>138</v>
      </c>
    </row>
    <row r="326" spans="1:51" s="14" customFormat="1" ht="12">
      <c r="A326" s="14"/>
      <c r="B326" s="241"/>
      <c r="C326" s="242"/>
      <c r="D326" s="232" t="s">
        <v>156</v>
      </c>
      <c r="E326" s="243" t="s">
        <v>19</v>
      </c>
      <c r="F326" s="244" t="s">
        <v>79</v>
      </c>
      <c r="G326" s="242"/>
      <c r="H326" s="245">
        <v>1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156</v>
      </c>
      <c r="AU326" s="251" t="s">
        <v>81</v>
      </c>
      <c r="AV326" s="14" t="s">
        <v>81</v>
      </c>
      <c r="AW326" s="14" t="s">
        <v>33</v>
      </c>
      <c r="AX326" s="14" t="s">
        <v>71</v>
      </c>
      <c r="AY326" s="251" t="s">
        <v>138</v>
      </c>
    </row>
    <row r="327" spans="1:51" s="13" customFormat="1" ht="12">
      <c r="A327" s="13"/>
      <c r="B327" s="230"/>
      <c r="C327" s="231"/>
      <c r="D327" s="232" t="s">
        <v>156</v>
      </c>
      <c r="E327" s="233" t="s">
        <v>19</v>
      </c>
      <c r="F327" s="234" t="s">
        <v>163</v>
      </c>
      <c r="G327" s="231"/>
      <c r="H327" s="233" t="s">
        <v>19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156</v>
      </c>
      <c r="AU327" s="240" t="s">
        <v>81</v>
      </c>
      <c r="AV327" s="13" t="s">
        <v>79</v>
      </c>
      <c r="AW327" s="13" t="s">
        <v>33</v>
      </c>
      <c r="AX327" s="13" t="s">
        <v>71</v>
      </c>
      <c r="AY327" s="240" t="s">
        <v>138</v>
      </c>
    </row>
    <row r="328" spans="1:51" s="14" customFormat="1" ht="12">
      <c r="A328" s="14"/>
      <c r="B328" s="241"/>
      <c r="C328" s="242"/>
      <c r="D328" s="232" t="s">
        <v>156</v>
      </c>
      <c r="E328" s="243" t="s">
        <v>19</v>
      </c>
      <c r="F328" s="244" t="s">
        <v>79</v>
      </c>
      <c r="G328" s="242"/>
      <c r="H328" s="245">
        <v>1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1" t="s">
        <v>156</v>
      </c>
      <c r="AU328" s="251" t="s">
        <v>81</v>
      </c>
      <c r="AV328" s="14" t="s">
        <v>81</v>
      </c>
      <c r="AW328" s="14" t="s">
        <v>33</v>
      </c>
      <c r="AX328" s="14" t="s">
        <v>71</v>
      </c>
      <c r="AY328" s="251" t="s">
        <v>138</v>
      </c>
    </row>
    <row r="329" spans="1:51" s="15" customFormat="1" ht="12">
      <c r="A329" s="15"/>
      <c r="B329" s="252"/>
      <c r="C329" s="253"/>
      <c r="D329" s="232" t="s">
        <v>156</v>
      </c>
      <c r="E329" s="254" t="s">
        <v>19</v>
      </c>
      <c r="F329" s="255" t="s">
        <v>166</v>
      </c>
      <c r="G329" s="253"/>
      <c r="H329" s="256">
        <v>3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2" t="s">
        <v>156</v>
      </c>
      <c r="AU329" s="262" t="s">
        <v>81</v>
      </c>
      <c r="AV329" s="15" t="s">
        <v>147</v>
      </c>
      <c r="AW329" s="15" t="s">
        <v>33</v>
      </c>
      <c r="AX329" s="15" t="s">
        <v>79</v>
      </c>
      <c r="AY329" s="262" t="s">
        <v>138</v>
      </c>
    </row>
    <row r="330" spans="1:65" s="2" customFormat="1" ht="24.15" customHeight="1">
      <c r="A330" s="38"/>
      <c r="B330" s="39"/>
      <c r="C330" s="266" t="s">
        <v>275</v>
      </c>
      <c r="D330" s="266" t="s">
        <v>309</v>
      </c>
      <c r="E330" s="267" t="s">
        <v>555</v>
      </c>
      <c r="F330" s="268" t="s">
        <v>556</v>
      </c>
      <c r="G330" s="269" t="s">
        <v>434</v>
      </c>
      <c r="H330" s="270">
        <v>3</v>
      </c>
      <c r="I330" s="271"/>
      <c r="J330" s="272">
        <f>ROUND(I330*H330,2)</f>
        <v>0</v>
      </c>
      <c r="K330" s="268" t="s">
        <v>19</v>
      </c>
      <c r="L330" s="273"/>
      <c r="M330" s="274" t="s">
        <v>19</v>
      </c>
      <c r="N330" s="275" t="s">
        <v>42</v>
      </c>
      <c r="O330" s="84"/>
      <c r="P330" s="221">
        <f>O330*H330</f>
        <v>0</v>
      </c>
      <c r="Q330" s="221">
        <v>0.002</v>
      </c>
      <c r="R330" s="221">
        <f>Q330*H330</f>
        <v>0.006</v>
      </c>
      <c r="S330" s="221">
        <v>0</v>
      </c>
      <c r="T330" s="222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3" t="s">
        <v>548</v>
      </c>
      <c r="AT330" s="223" t="s">
        <v>309</v>
      </c>
      <c r="AU330" s="223" t="s">
        <v>81</v>
      </c>
      <c r="AY330" s="17" t="s">
        <v>138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79</v>
      </c>
      <c r="BK330" s="224">
        <f>ROUND(I330*H330,2)</f>
        <v>0</v>
      </c>
      <c r="BL330" s="17" t="s">
        <v>221</v>
      </c>
      <c r="BM330" s="223" t="s">
        <v>557</v>
      </c>
    </row>
    <row r="331" spans="1:65" s="2" customFormat="1" ht="16.5" customHeight="1">
      <c r="A331" s="38"/>
      <c r="B331" s="39"/>
      <c r="C331" s="212" t="s">
        <v>558</v>
      </c>
      <c r="D331" s="212" t="s">
        <v>142</v>
      </c>
      <c r="E331" s="213" t="s">
        <v>559</v>
      </c>
      <c r="F331" s="214" t="s">
        <v>560</v>
      </c>
      <c r="G331" s="215" t="s">
        <v>463</v>
      </c>
      <c r="H331" s="216">
        <v>1</v>
      </c>
      <c r="I331" s="217"/>
      <c r="J331" s="218">
        <f>ROUND(I331*H331,2)</f>
        <v>0</v>
      </c>
      <c r="K331" s="214" t="s">
        <v>19</v>
      </c>
      <c r="L331" s="44"/>
      <c r="M331" s="219" t="s">
        <v>19</v>
      </c>
      <c r="N331" s="220" t="s">
        <v>42</v>
      </c>
      <c r="O331" s="84"/>
      <c r="P331" s="221">
        <f>O331*H331</f>
        <v>0</v>
      </c>
      <c r="Q331" s="221">
        <v>0</v>
      </c>
      <c r="R331" s="221">
        <f>Q331*H331</f>
        <v>0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221</v>
      </c>
      <c r="AT331" s="223" t="s">
        <v>142</v>
      </c>
      <c r="AU331" s="223" t="s">
        <v>81</v>
      </c>
      <c r="AY331" s="17" t="s">
        <v>138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79</v>
      </c>
      <c r="BK331" s="224">
        <f>ROUND(I331*H331,2)</f>
        <v>0</v>
      </c>
      <c r="BL331" s="17" t="s">
        <v>221</v>
      </c>
      <c r="BM331" s="223" t="s">
        <v>561</v>
      </c>
    </row>
    <row r="332" spans="1:65" s="2" customFormat="1" ht="66.75" customHeight="1">
      <c r="A332" s="38"/>
      <c r="B332" s="39"/>
      <c r="C332" s="212" t="s">
        <v>562</v>
      </c>
      <c r="D332" s="212" t="s">
        <v>142</v>
      </c>
      <c r="E332" s="213" t="s">
        <v>563</v>
      </c>
      <c r="F332" s="214" t="s">
        <v>564</v>
      </c>
      <c r="G332" s="215" t="s">
        <v>208</v>
      </c>
      <c r="H332" s="216">
        <v>0.622</v>
      </c>
      <c r="I332" s="217"/>
      <c r="J332" s="218">
        <f>ROUND(I332*H332,2)</f>
        <v>0</v>
      </c>
      <c r="K332" s="214" t="s">
        <v>146</v>
      </c>
      <c r="L332" s="44"/>
      <c r="M332" s="219" t="s">
        <v>19</v>
      </c>
      <c r="N332" s="220" t="s">
        <v>42</v>
      </c>
      <c r="O332" s="84"/>
      <c r="P332" s="221">
        <f>O332*H332</f>
        <v>0</v>
      </c>
      <c r="Q332" s="221">
        <v>0</v>
      </c>
      <c r="R332" s="221">
        <f>Q332*H332</f>
        <v>0</v>
      </c>
      <c r="S332" s="221">
        <v>0</v>
      </c>
      <c r="T332" s="222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3" t="s">
        <v>221</v>
      </c>
      <c r="AT332" s="223" t="s">
        <v>142</v>
      </c>
      <c r="AU332" s="223" t="s">
        <v>81</v>
      </c>
      <c r="AY332" s="17" t="s">
        <v>138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79</v>
      </c>
      <c r="BK332" s="224">
        <f>ROUND(I332*H332,2)</f>
        <v>0</v>
      </c>
      <c r="BL332" s="17" t="s">
        <v>221</v>
      </c>
      <c r="BM332" s="223" t="s">
        <v>565</v>
      </c>
    </row>
    <row r="333" spans="1:47" s="2" customFormat="1" ht="12">
      <c r="A333" s="38"/>
      <c r="B333" s="39"/>
      <c r="C333" s="40"/>
      <c r="D333" s="225" t="s">
        <v>149</v>
      </c>
      <c r="E333" s="40"/>
      <c r="F333" s="226" t="s">
        <v>566</v>
      </c>
      <c r="G333" s="40"/>
      <c r="H333" s="40"/>
      <c r="I333" s="227"/>
      <c r="J333" s="40"/>
      <c r="K333" s="40"/>
      <c r="L333" s="44"/>
      <c r="M333" s="228"/>
      <c r="N333" s="229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149</v>
      </c>
      <c r="AU333" s="17" t="s">
        <v>81</v>
      </c>
    </row>
    <row r="334" spans="1:65" s="2" customFormat="1" ht="62.7" customHeight="1">
      <c r="A334" s="38"/>
      <c r="B334" s="39"/>
      <c r="C334" s="212" t="s">
        <v>567</v>
      </c>
      <c r="D334" s="212" t="s">
        <v>142</v>
      </c>
      <c r="E334" s="213" t="s">
        <v>568</v>
      </c>
      <c r="F334" s="214" t="s">
        <v>569</v>
      </c>
      <c r="G334" s="215" t="s">
        <v>208</v>
      </c>
      <c r="H334" s="216">
        <v>0.622</v>
      </c>
      <c r="I334" s="217"/>
      <c r="J334" s="218">
        <f>ROUND(I334*H334,2)</f>
        <v>0</v>
      </c>
      <c r="K334" s="214" t="s">
        <v>146</v>
      </c>
      <c r="L334" s="44"/>
      <c r="M334" s="219" t="s">
        <v>19</v>
      </c>
      <c r="N334" s="220" t="s">
        <v>42</v>
      </c>
      <c r="O334" s="84"/>
      <c r="P334" s="221">
        <f>O334*H334</f>
        <v>0</v>
      </c>
      <c r="Q334" s="221">
        <v>0</v>
      </c>
      <c r="R334" s="221">
        <f>Q334*H334</f>
        <v>0</v>
      </c>
      <c r="S334" s="221">
        <v>0</v>
      </c>
      <c r="T334" s="22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3" t="s">
        <v>221</v>
      </c>
      <c r="AT334" s="223" t="s">
        <v>142</v>
      </c>
      <c r="AU334" s="223" t="s">
        <v>81</v>
      </c>
      <c r="AY334" s="17" t="s">
        <v>138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79</v>
      </c>
      <c r="BK334" s="224">
        <f>ROUND(I334*H334,2)</f>
        <v>0</v>
      </c>
      <c r="BL334" s="17" t="s">
        <v>221</v>
      </c>
      <c r="BM334" s="223" t="s">
        <v>570</v>
      </c>
    </row>
    <row r="335" spans="1:47" s="2" customFormat="1" ht="12">
      <c r="A335" s="38"/>
      <c r="B335" s="39"/>
      <c r="C335" s="40"/>
      <c r="D335" s="225" t="s">
        <v>149</v>
      </c>
      <c r="E335" s="40"/>
      <c r="F335" s="226" t="s">
        <v>571</v>
      </c>
      <c r="G335" s="40"/>
      <c r="H335" s="40"/>
      <c r="I335" s="227"/>
      <c r="J335" s="40"/>
      <c r="K335" s="40"/>
      <c r="L335" s="44"/>
      <c r="M335" s="228"/>
      <c r="N335" s="229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149</v>
      </c>
      <c r="AU335" s="17" t="s">
        <v>81</v>
      </c>
    </row>
    <row r="336" spans="1:63" s="12" customFormat="1" ht="22.8" customHeight="1">
      <c r="A336" s="12"/>
      <c r="B336" s="196"/>
      <c r="C336" s="197"/>
      <c r="D336" s="198" t="s">
        <v>70</v>
      </c>
      <c r="E336" s="210" t="s">
        <v>572</v>
      </c>
      <c r="F336" s="210" t="s">
        <v>573</v>
      </c>
      <c r="G336" s="197"/>
      <c r="H336" s="197"/>
      <c r="I336" s="200"/>
      <c r="J336" s="211">
        <f>BK336</f>
        <v>0</v>
      </c>
      <c r="K336" s="197"/>
      <c r="L336" s="202"/>
      <c r="M336" s="203"/>
      <c r="N336" s="204"/>
      <c r="O336" s="204"/>
      <c r="P336" s="205">
        <f>SUM(P337:P365)</f>
        <v>0</v>
      </c>
      <c r="Q336" s="204"/>
      <c r="R336" s="205">
        <f>SUM(R337:R365)</f>
        <v>0.48667000000000005</v>
      </c>
      <c r="S336" s="204"/>
      <c r="T336" s="206">
        <f>SUM(T337:T365)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7" t="s">
        <v>81</v>
      </c>
      <c r="AT336" s="208" t="s">
        <v>70</v>
      </c>
      <c r="AU336" s="208" t="s">
        <v>79</v>
      </c>
      <c r="AY336" s="207" t="s">
        <v>138</v>
      </c>
      <c r="BK336" s="209">
        <f>SUM(BK337:BK365)</f>
        <v>0</v>
      </c>
    </row>
    <row r="337" spans="1:65" s="2" customFormat="1" ht="37.8" customHeight="1">
      <c r="A337" s="38"/>
      <c r="B337" s="39"/>
      <c r="C337" s="212" t="s">
        <v>574</v>
      </c>
      <c r="D337" s="212" t="s">
        <v>142</v>
      </c>
      <c r="E337" s="213" t="s">
        <v>575</v>
      </c>
      <c r="F337" s="214" t="s">
        <v>576</v>
      </c>
      <c r="G337" s="215" t="s">
        <v>434</v>
      </c>
      <c r="H337" s="216">
        <v>23</v>
      </c>
      <c r="I337" s="217"/>
      <c r="J337" s="218">
        <f>ROUND(I337*H337,2)</f>
        <v>0</v>
      </c>
      <c r="K337" s="214" t="s">
        <v>146</v>
      </c>
      <c r="L337" s="44"/>
      <c r="M337" s="219" t="s">
        <v>19</v>
      </c>
      <c r="N337" s="220" t="s">
        <v>42</v>
      </c>
      <c r="O337" s="84"/>
      <c r="P337" s="221">
        <f>O337*H337</f>
        <v>0</v>
      </c>
      <c r="Q337" s="221">
        <v>0</v>
      </c>
      <c r="R337" s="221">
        <f>Q337*H337</f>
        <v>0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221</v>
      </c>
      <c r="AT337" s="223" t="s">
        <v>142</v>
      </c>
      <c r="AU337" s="223" t="s">
        <v>81</v>
      </c>
      <c r="AY337" s="17" t="s">
        <v>138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79</v>
      </c>
      <c r="BK337" s="224">
        <f>ROUND(I337*H337,2)</f>
        <v>0</v>
      </c>
      <c r="BL337" s="17" t="s">
        <v>221</v>
      </c>
      <c r="BM337" s="223" t="s">
        <v>577</v>
      </c>
    </row>
    <row r="338" spans="1:47" s="2" customFormat="1" ht="12">
      <c r="A338" s="38"/>
      <c r="B338" s="39"/>
      <c r="C338" s="40"/>
      <c r="D338" s="225" t="s">
        <v>149</v>
      </c>
      <c r="E338" s="40"/>
      <c r="F338" s="226" t="s">
        <v>578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149</v>
      </c>
      <c r="AU338" s="17" t="s">
        <v>81</v>
      </c>
    </row>
    <row r="339" spans="1:51" s="13" customFormat="1" ht="12">
      <c r="A339" s="13"/>
      <c r="B339" s="230"/>
      <c r="C339" s="231"/>
      <c r="D339" s="232" t="s">
        <v>156</v>
      </c>
      <c r="E339" s="233" t="s">
        <v>19</v>
      </c>
      <c r="F339" s="234" t="s">
        <v>437</v>
      </c>
      <c r="G339" s="231"/>
      <c r="H339" s="233" t="s">
        <v>19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156</v>
      </c>
      <c r="AU339" s="240" t="s">
        <v>81</v>
      </c>
      <c r="AV339" s="13" t="s">
        <v>79</v>
      </c>
      <c r="AW339" s="13" t="s">
        <v>33</v>
      </c>
      <c r="AX339" s="13" t="s">
        <v>71</v>
      </c>
      <c r="AY339" s="240" t="s">
        <v>138</v>
      </c>
    </row>
    <row r="340" spans="1:51" s="14" customFormat="1" ht="12">
      <c r="A340" s="14"/>
      <c r="B340" s="241"/>
      <c r="C340" s="242"/>
      <c r="D340" s="232" t="s">
        <v>156</v>
      </c>
      <c r="E340" s="243" t="s">
        <v>19</v>
      </c>
      <c r="F340" s="244" t="s">
        <v>438</v>
      </c>
      <c r="G340" s="242"/>
      <c r="H340" s="245">
        <v>20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156</v>
      </c>
      <c r="AU340" s="251" t="s">
        <v>81</v>
      </c>
      <c r="AV340" s="14" t="s">
        <v>81</v>
      </c>
      <c r="AW340" s="14" t="s">
        <v>33</v>
      </c>
      <c r="AX340" s="14" t="s">
        <v>71</v>
      </c>
      <c r="AY340" s="251" t="s">
        <v>138</v>
      </c>
    </row>
    <row r="341" spans="1:51" s="13" customFormat="1" ht="12">
      <c r="A341" s="13"/>
      <c r="B341" s="230"/>
      <c r="C341" s="231"/>
      <c r="D341" s="232" t="s">
        <v>156</v>
      </c>
      <c r="E341" s="233" t="s">
        <v>19</v>
      </c>
      <c r="F341" s="234" t="s">
        <v>439</v>
      </c>
      <c r="G341" s="231"/>
      <c r="H341" s="233" t="s">
        <v>19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0" t="s">
        <v>156</v>
      </c>
      <c r="AU341" s="240" t="s">
        <v>81</v>
      </c>
      <c r="AV341" s="13" t="s">
        <v>79</v>
      </c>
      <c r="AW341" s="13" t="s">
        <v>33</v>
      </c>
      <c r="AX341" s="13" t="s">
        <v>71</v>
      </c>
      <c r="AY341" s="240" t="s">
        <v>138</v>
      </c>
    </row>
    <row r="342" spans="1:51" s="14" customFormat="1" ht="12">
      <c r="A342" s="14"/>
      <c r="B342" s="241"/>
      <c r="C342" s="242"/>
      <c r="D342" s="232" t="s">
        <v>156</v>
      </c>
      <c r="E342" s="243" t="s">
        <v>19</v>
      </c>
      <c r="F342" s="244" t="s">
        <v>81</v>
      </c>
      <c r="G342" s="242"/>
      <c r="H342" s="245">
        <v>2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1" t="s">
        <v>156</v>
      </c>
      <c r="AU342" s="251" t="s">
        <v>81</v>
      </c>
      <c r="AV342" s="14" t="s">
        <v>81</v>
      </c>
      <c r="AW342" s="14" t="s">
        <v>33</v>
      </c>
      <c r="AX342" s="14" t="s">
        <v>71</v>
      </c>
      <c r="AY342" s="251" t="s">
        <v>138</v>
      </c>
    </row>
    <row r="343" spans="1:51" s="13" customFormat="1" ht="12">
      <c r="A343" s="13"/>
      <c r="B343" s="230"/>
      <c r="C343" s="231"/>
      <c r="D343" s="232" t="s">
        <v>156</v>
      </c>
      <c r="E343" s="233" t="s">
        <v>19</v>
      </c>
      <c r="F343" s="234" t="s">
        <v>440</v>
      </c>
      <c r="G343" s="231"/>
      <c r="H343" s="233" t="s">
        <v>19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156</v>
      </c>
      <c r="AU343" s="240" t="s">
        <v>81</v>
      </c>
      <c r="AV343" s="13" t="s">
        <v>79</v>
      </c>
      <c r="AW343" s="13" t="s">
        <v>33</v>
      </c>
      <c r="AX343" s="13" t="s">
        <v>71</v>
      </c>
      <c r="AY343" s="240" t="s">
        <v>138</v>
      </c>
    </row>
    <row r="344" spans="1:51" s="14" customFormat="1" ht="12">
      <c r="A344" s="14"/>
      <c r="B344" s="241"/>
      <c r="C344" s="242"/>
      <c r="D344" s="232" t="s">
        <v>156</v>
      </c>
      <c r="E344" s="243" t="s">
        <v>19</v>
      </c>
      <c r="F344" s="244" t="s">
        <v>79</v>
      </c>
      <c r="G344" s="242"/>
      <c r="H344" s="245">
        <v>1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156</v>
      </c>
      <c r="AU344" s="251" t="s">
        <v>81</v>
      </c>
      <c r="AV344" s="14" t="s">
        <v>81</v>
      </c>
      <c r="AW344" s="14" t="s">
        <v>33</v>
      </c>
      <c r="AX344" s="14" t="s">
        <v>71</v>
      </c>
      <c r="AY344" s="251" t="s">
        <v>138</v>
      </c>
    </row>
    <row r="345" spans="1:51" s="15" customFormat="1" ht="12">
      <c r="A345" s="15"/>
      <c r="B345" s="252"/>
      <c r="C345" s="253"/>
      <c r="D345" s="232" t="s">
        <v>156</v>
      </c>
      <c r="E345" s="254" t="s">
        <v>19</v>
      </c>
      <c r="F345" s="255" t="s">
        <v>166</v>
      </c>
      <c r="G345" s="253"/>
      <c r="H345" s="256">
        <v>23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2" t="s">
        <v>156</v>
      </c>
      <c r="AU345" s="262" t="s">
        <v>81</v>
      </c>
      <c r="AV345" s="15" t="s">
        <v>147</v>
      </c>
      <c r="AW345" s="15" t="s">
        <v>33</v>
      </c>
      <c r="AX345" s="15" t="s">
        <v>79</v>
      </c>
      <c r="AY345" s="262" t="s">
        <v>138</v>
      </c>
    </row>
    <row r="346" spans="1:65" s="2" customFormat="1" ht="24.15" customHeight="1">
      <c r="A346" s="38"/>
      <c r="B346" s="39"/>
      <c r="C346" s="266" t="s">
        <v>579</v>
      </c>
      <c r="D346" s="266" t="s">
        <v>309</v>
      </c>
      <c r="E346" s="267" t="s">
        <v>580</v>
      </c>
      <c r="F346" s="268" t="s">
        <v>581</v>
      </c>
      <c r="G346" s="269" t="s">
        <v>434</v>
      </c>
      <c r="H346" s="270">
        <v>21</v>
      </c>
      <c r="I346" s="271"/>
      <c r="J346" s="272">
        <f>ROUND(I346*H346,2)</f>
        <v>0</v>
      </c>
      <c r="K346" s="268" t="s">
        <v>146</v>
      </c>
      <c r="L346" s="273"/>
      <c r="M346" s="274" t="s">
        <v>19</v>
      </c>
      <c r="N346" s="275" t="s">
        <v>42</v>
      </c>
      <c r="O346" s="84"/>
      <c r="P346" s="221">
        <f>O346*H346</f>
        <v>0</v>
      </c>
      <c r="Q346" s="221">
        <v>0.0175</v>
      </c>
      <c r="R346" s="221">
        <f>Q346*H346</f>
        <v>0.36750000000000005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548</v>
      </c>
      <c r="AT346" s="223" t="s">
        <v>309</v>
      </c>
      <c r="AU346" s="223" t="s">
        <v>81</v>
      </c>
      <c r="AY346" s="17" t="s">
        <v>138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79</v>
      </c>
      <c r="BK346" s="224">
        <f>ROUND(I346*H346,2)</f>
        <v>0</v>
      </c>
      <c r="BL346" s="17" t="s">
        <v>221</v>
      </c>
      <c r="BM346" s="223" t="s">
        <v>582</v>
      </c>
    </row>
    <row r="347" spans="1:65" s="2" customFormat="1" ht="24.15" customHeight="1">
      <c r="A347" s="38"/>
      <c r="B347" s="39"/>
      <c r="C347" s="266" t="s">
        <v>583</v>
      </c>
      <c r="D347" s="266" t="s">
        <v>309</v>
      </c>
      <c r="E347" s="267" t="s">
        <v>584</v>
      </c>
      <c r="F347" s="268" t="s">
        <v>585</v>
      </c>
      <c r="G347" s="269" t="s">
        <v>434</v>
      </c>
      <c r="H347" s="270">
        <v>2</v>
      </c>
      <c r="I347" s="271"/>
      <c r="J347" s="272">
        <f>ROUND(I347*H347,2)</f>
        <v>0</v>
      </c>
      <c r="K347" s="268" t="s">
        <v>19</v>
      </c>
      <c r="L347" s="273"/>
      <c r="M347" s="274" t="s">
        <v>19</v>
      </c>
      <c r="N347" s="275" t="s">
        <v>42</v>
      </c>
      <c r="O347" s="84"/>
      <c r="P347" s="221">
        <f>O347*H347</f>
        <v>0</v>
      </c>
      <c r="Q347" s="221">
        <v>0.0175</v>
      </c>
      <c r="R347" s="221">
        <f>Q347*H347</f>
        <v>0.035</v>
      </c>
      <c r="S347" s="221">
        <v>0</v>
      </c>
      <c r="T347" s="22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3" t="s">
        <v>548</v>
      </c>
      <c r="AT347" s="223" t="s">
        <v>309</v>
      </c>
      <c r="AU347" s="223" t="s">
        <v>81</v>
      </c>
      <c r="AY347" s="17" t="s">
        <v>138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79</v>
      </c>
      <c r="BK347" s="224">
        <f>ROUND(I347*H347,2)</f>
        <v>0</v>
      </c>
      <c r="BL347" s="17" t="s">
        <v>221</v>
      </c>
      <c r="BM347" s="223" t="s">
        <v>586</v>
      </c>
    </row>
    <row r="348" spans="1:65" s="2" customFormat="1" ht="37.8" customHeight="1">
      <c r="A348" s="38"/>
      <c r="B348" s="39"/>
      <c r="C348" s="212" t="s">
        <v>587</v>
      </c>
      <c r="D348" s="212" t="s">
        <v>142</v>
      </c>
      <c r="E348" s="213" t="s">
        <v>588</v>
      </c>
      <c r="F348" s="214" t="s">
        <v>589</v>
      </c>
      <c r="G348" s="215" t="s">
        <v>434</v>
      </c>
      <c r="H348" s="216">
        <v>4</v>
      </c>
      <c r="I348" s="217"/>
      <c r="J348" s="218">
        <f>ROUND(I348*H348,2)</f>
        <v>0</v>
      </c>
      <c r="K348" s="214" t="s">
        <v>146</v>
      </c>
      <c r="L348" s="44"/>
      <c r="M348" s="219" t="s">
        <v>19</v>
      </c>
      <c r="N348" s="220" t="s">
        <v>42</v>
      </c>
      <c r="O348" s="84"/>
      <c r="P348" s="221">
        <f>O348*H348</f>
        <v>0</v>
      </c>
      <c r="Q348" s="221">
        <v>0</v>
      </c>
      <c r="R348" s="221">
        <f>Q348*H348</f>
        <v>0</v>
      </c>
      <c r="S348" s="221">
        <v>0</v>
      </c>
      <c r="T348" s="22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221</v>
      </c>
      <c r="AT348" s="223" t="s">
        <v>142</v>
      </c>
      <c r="AU348" s="223" t="s">
        <v>81</v>
      </c>
      <c r="AY348" s="17" t="s">
        <v>138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79</v>
      </c>
      <c r="BK348" s="224">
        <f>ROUND(I348*H348,2)</f>
        <v>0</v>
      </c>
      <c r="BL348" s="17" t="s">
        <v>221</v>
      </c>
      <c r="BM348" s="223" t="s">
        <v>590</v>
      </c>
    </row>
    <row r="349" spans="1:47" s="2" customFormat="1" ht="12">
      <c r="A349" s="38"/>
      <c r="B349" s="39"/>
      <c r="C349" s="40"/>
      <c r="D349" s="225" t="s">
        <v>149</v>
      </c>
      <c r="E349" s="40"/>
      <c r="F349" s="226" t="s">
        <v>591</v>
      </c>
      <c r="G349" s="40"/>
      <c r="H349" s="40"/>
      <c r="I349" s="227"/>
      <c r="J349" s="40"/>
      <c r="K349" s="40"/>
      <c r="L349" s="44"/>
      <c r="M349" s="228"/>
      <c r="N349" s="229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149</v>
      </c>
      <c r="AU349" s="17" t="s">
        <v>81</v>
      </c>
    </row>
    <row r="350" spans="1:51" s="14" customFormat="1" ht="12">
      <c r="A350" s="14"/>
      <c r="B350" s="241"/>
      <c r="C350" s="242"/>
      <c r="D350" s="232" t="s">
        <v>156</v>
      </c>
      <c r="E350" s="243" t="s">
        <v>19</v>
      </c>
      <c r="F350" s="244" t="s">
        <v>455</v>
      </c>
      <c r="G350" s="242"/>
      <c r="H350" s="245">
        <v>4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156</v>
      </c>
      <c r="AU350" s="251" t="s">
        <v>81</v>
      </c>
      <c r="AV350" s="14" t="s">
        <v>81</v>
      </c>
      <c r="AW350" s="14" t="s">
        <v>33</v>
      </c>
      <c r="AX350" s="14" t="s">
        <v>79</v>
      </c>
      <c r="AY350" s="251" t="s">
        <v>138</v>
      </c>
    </row>
    <row r="351" spans="1:65" s="2" customFormat="1" ht="16.5" customHeight="1">
      <c r="A351" s="38"/>
      <c r="B351" s="39"/>
      <c r="C351" s="266" t="s">
        <v>592</v>
      </c>
      <c r="D351" s="266" t="s">
        <v>309</v>
      </c>
      <c r="E351" s="267" t="s">
        <v>593</v>
      </c>
      <c r="F351" s="268" t="s">
        <v>594</v>
      </c>
      <c r="G351" s="269" t="s">
        <v>448</v>
      </c>
      <c r="H351" s="270">
        <v>4</v>
      </c>
      <c r="I351" s="271"/>
      <c r="J351" s="272">
        <f>ROUND(I351*H351,2)</f>
        <v>0</v>
      </c>
      <c r="K351" s="268" t="s">
        <v>19</v>
      </c>
      <c r="L351" s="273"/>
      <c r="M351" s="274" t="s">
        <v>19</v>
      </c>
      <c r="N351" s="275" t="s">
        <v>42</v>
      </c>
      <c r="O351" s="84"/>
      <c r="P351" s="221">
        <f>O351*H351</f>
        <v>0</v>
      </c>
      <c r="Q351" s="221">
        <v>0</v>
      </c>
      <c r="R351" s="221">
        <f>Q351*H351</f>
        <v>0</v>
      </c>
      <c r="S351" s="221">
        <v>0</v>
      </c>
      <c r="T351" s="222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3" t="s">
        <v>548</v>
      </c>
      <c r="AT351" s="223" t="s">
        <v>309</v>
      </c>
      <c r="AU351" s="223" t="s">
        <v>81</v>
      </c>
      <c r="AY351" s="17" t="s">
        <v>138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79</v>
      </c>
      <c r="BK351" s="224">
        <f>ROUND(I351*H351,2)</f>
        <v>0</v>
      </c>
      <c r="BL351" s="17" t="s">
        <v>221</v>
      </c>
      <c r="BM351" s="223" t="s">
        <v>595</v>
      </c>
    </row>
    <row r="352" spans="1:65" s="2" customFormat="1" ht="24.15" customHeight="1">
      <c r="A352" s="38"/>
      <c r="B352" s="39"/>
      <c r="C352" s="212" t="s">
        <v>596</v>
      </c>
      <c r="D352" s="212" t="s">
        <v>142</v>
      </c>
      <c r="E352" s="213" t="s">
        <v>597</v>
      </c>
      <c r="F352" s="214" t="s">
        <v>598</v>
      </c>
      <c r="G352" s="215" t="s">
        <v>434</v>
      </c>
      <c r="H352" s="216">
        <v>23</v>
      </c>
      <c r="I352" s="217"/>
      <c r="J352" s="218">
        <f>ROUND(I352*H352,2)</f>
        <v>0</v>
      </c>
      <c r="K352" s="214" t="s">
        <v>146</v>
      </c>
      <c r="L352" s="44"/>
      <c r="M352" s="219" t="s">
        <v>19</v>
      </c>
      <c r="N352" s="220" t="s">
        <v>42</v>
      </c>
      <c r="O352" s="84"/>
      <c r="P352" s="221">
        <f>O352*H352</f>
        <v>0</v>
      </c>
      <c r="Q352" s="221">
        <v>0</v>
      </c>
      <c r="R352" s="221">
        <f>Q352*H352</f>
        <v>0</v>
      </c>
      <c r="S352" s="221">
        <v>0</v>
      </c>
      <c r="T352" s="222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3" t="s">
        <v>221</v>
      </c>
      <c r="AT352" s="223" t="s">
        <v>142</v>
      </c>
      <c r="AU352" s="223" t="s">
        <v>81</v>
      </c>
      <c r="AY352" s="17" t="s">
        <v>138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79</v>
      </c>
      <c r="BK352" s="224">
        <f>ROUND(I352*H352,2)</f>
        <v>0</v>
      </c>
      <c r="BL352" s="17" t="s">
        <v>221</v>
      </c>
      <c r="BM352" s="223" t="s">
        <v>599</v>
      </c>
    </row>
    <row r="353" spans="1:47" s="2" customFormat="1" ht="12">
      <c r="A353" s="38"/>
      <c r="B353" s="39"/>
      <c r="C353" s="40"/>
      <c r="D353" s="225" t="s">
        <v>149</v>
      </c>
      <c r="E353" s="40"/>
      <c r="F353" s="226" t="s">
        <v>600</v>
      </c>
      <c r="G353" s="40"/>
      <c r="H353" s="40"/>
      <c r="I353" s="227"/>
      <c r="J353" s="40"/>
      <c r="K353" s="40"/>
      <c r="L353" s="44"/>
      <c r="M353" s="228"/>
      <c r="N353" s="229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149</v>
      </c>
      <c r="AU353" s="17" t="s">
        <v>81</v>
      </c>
    </row>
    <row r="354" spans="1:65" s="2" customFormat="1" ht="16.5" customHeight="1">
      <c r="A354" s="38"/>
      <c r="B354" s="39"/>
      <c r="C354" s="266" t="s">
        <v>601</v>
      </c>
      <c r="D354" s="266" t="s">
        <v>309</v>
      </c>
      <c r="E354" s="267" t="s">
        <v>602</v>
      </c>
      <c r="F354" s="268" t="s">
        <v>603</v>
      </c>
      <c r="G354" s="269" t="s">
        <v>434</v>
      </c>
      <c r="H354" s="270">
        <v>23</v>
      </c>
      <c r="I354" s="271"/>
      <c r="J354" s="272">
        <f>ROUND(I354*H354,2)</f>
        <v>0</v>
      </c>
      <c r="K354" s="268" t="s">
        <v>19</v>
      </c>
      <c r="L354" s="273"/>
      <c r="M354" s="274" t="s">
        <v>19</v>
      </c>
      <c r="N354" s="275" t="s">
        <v>42</v>
      </c>
      <c r="O354" s="84"/>
      <c r="P354" s="221">
        <f>O354*H354</f>
        <v>0</v>
      </c>
      <c r="Q354" s="221">
        <v>0.00099</v>
      </c>
      <c r="R354" s="221">
        <f>Q354*H354</f>
        <v>0.02277</v>
      </c>
      <c r="S354" s="221">
        <v>0</v>
      </c>
      <c r="T354" s="22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3" t="s">
        <v>548</v>
      </c>
      <c r="AT354" s="223" t="s">
        <v>309</v>
      </c>
      <c r="AU354" s="223" t="s">
        <v>81</v>
      </c>
      <c r="AY354" s="17" t="s">
        <v>138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79</v>
      </c>
      <c r="BK354" s="224">
        <f>ROUND(I354*H354,2)</f>
        <v>0</v>
      </c>
      <c r="BL354" s="17" t="s">
        <v>221</v>
      </c>
      <c r="BM354" s="223" t="s">
        <v>604</v>
      </c>
    </row>
    <row r="355" spans="1:65" s="2" customFormat="1" ht="24.15" customHeight="1">
      <c r="A355" s="38"/>
      <c r="B355" s="39"/>
      <c r="C355" s="212" t="s">
        <v>605</v>
      </c>
      <c r="D355" s="212" t="s">
        <v>142</v>
      </c>
      <c r="E355" s="213" t="s">
        <v>606</v>
      </c>
      <c r="F355" s="214" t="s">
        <v>607</v>
      </c>
      <c r="G355" s="215" t="s">
        <v>434</v>
      </c>
      <c r="H355" s="216">
        <v>23</v>
      </c>
      <c r="I355" s="217"/>
      <c r="J355" s="218">
        <f>ROUND(I355*H355,2)</f>
        <v>0</v>
      </c>
      <c r="K355" s="214" t="s">
        <v>146</v>
      </c>
      <c r="L355" s="44"/>
      <c r="M355" s="219" t="s">
        <v>19</v>
      </c>
      <c r="N355" s="220" t="s">
        <v>42</v>
      </c>
      <c r="O355" s="84"/>
      <c r="P355" s="221">
        <f>O355*H355</f>
        <v>0</v>
      </c>
      <c r="Q355" s="221">
        <v>0</v>
      </c>
      <c r="R355" s="221">
        <f>Q355*H355</f>
        <v>0</v>
      </c>
      <c r="S355" s="221">
        <v>0</v>
      </c>
      <c r="T355" s="22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3" t="s">
        <v>221</v>
      </c>
      <c r="AT355" s="223" t="s">
        <v>142</v>
      </c>
      <c r="AU355" s="223" t="s">
        <v>81</v>
      </c>
      <c r="AY355" s="17" t="s">
        <v>138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79</v>
      </c>
      <c r="BK355" s="224">
        <f>ROUND(I355*H355,2)</f>
        <v>0</v>
      </c>
      <c r="BL355" s="17" t="s">
        <v>221</v>
      </c>
      <c r="BM355" s="223" t="s">
        <v>608</v>
      </c>
    </row>
    <row r="356" spans="1:47" s="2" customFormat="1" ht="12">
      <c r="A356" s="38"/>
      <c r="B356" s="39"/>
      <c r="C356" s="40"/>
      <c r="D356" s="225" t="s">
        <v>149</v>
      </c>
      <c r="E356" s="40"/>
      <c r="F356" s="226" t="s">
        <v>609</v>
      </c>
      <c r="G356" s="40"/>
      <c r="H356" s="40"/>
      <c r="I356" s="227"/>
      <c r="J356" s="40"/>
      <c r="K356" s="40"/>
      <c r="L356" s="44"/>
      <c r="M356" s="228"/>
      <c r="N356" s="229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149</v>
      </c>
      <c r="AU356" s="17" t="s">
        <v>81</v>
      </c>
    </row>
    <row r="357" spans="1:65" s="2" customFormat="1" ht="16.5" customHeight="1">
      <c r="A357" s="38"/>
      <c r="B357" s="39"/>
      <c r="C357" s="266" t="s">
        <v>610</v>
      </c>
      <c r="D357" s="266" t="s">
        <v>309</v>
      </c>
      <c r="E357" s="267" t="s">
        <v>611</v>
      </c>
      <c r="F357" s="268" t="s">
        <v>612</v>
      </c>
      <c r="G357" s="269" t="s">
        <v>434</v>
      </c>
      <c r="H357" s="270">
        <v>23</v>
      </c>
      <c r="I357" s="271"/>
      <c r="J357" s="272">
        <f>ROUND(I357*H357,2)</f>
        <v>0</v>
      </c>
      <c r="K357" s="268" t="s">
        <v>146</v>
      </c>
      <c r="L357" s="273"/>
      <c r="M357" s="274" t="s">
        <v>19</v>
      </c>
      <c r="N357" s="275" t="s">
        <v>42</v>
      </c>
      <c r="O357" s="84"/>
      <c r="P357" s="221">
        <f>O357*H357</f>
        <v>0</v>
      </c>
      <c r="Q357" s="221">
        <v>0.0022</v>
      </c>
      <c r="R357" s="221">
        <f>Q357*H357</f>
        <v>0.050600000000000006</v>
      </c>
      <c r="S357" s="221">
        <v>0</v>
      </c>
      <c r="T357" s="22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3" t="s">
        <v>548</v>
      </c>
      <c r="AT357" s="223" t="s">
        <v>309</v>
      </c>
      <c r="AU357" s="223" t="s">
        <v>81</v>
      </c>
      <c r="AY357" s="17" t="s">
        <v>138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79</v>
      </c>
      <c r="BK357" s="224">
        <f>ROUND(I357*H357,2)</f>
        <v>0</v>
      </c>
      <c r="BL357" s="17" t="s">
        <v>221</v>
      </c>
      <c r="BM357" s="223" t="s">
        <v>613</v>
      </c>
    </row>
    <row r="358" spans="1:65" s="2" customFormat="1" ht="24.15" customHeight="1">
      <c r="A358" s="38"/>
      <c r="B358" s="39"/>
      <c r="C358" s="212" t="s">
        <v>614</v>
      </c>
      <c r="D358" s="212" t="s">
        <v>142</v>
      </c>
      <c r="E358" s="213" t="s">
        <v>615</v>
      </c>
      <c r="F358" s="214" t="s">
        <v>616</v>
      </c>
      <c r="G358" s="215" t="s">
        <v>434</v>
      </c>
      <c r="H358" s="216">
        <v>10</v>
      </c>
      <c r="I358" s="217"/>
      <c r="J358" s="218">
        <f>ROUND(I358*H358,2)</f>
        <v>0</v>
      </c>
      <c r="K358" s="214" t="s">
        <v>146</v>
      </c>
      <c r="L358" s="44"/>
      <c r="M358" s="219" t="s">
        <v>19</v>
      </c>
      <c r="N358" s="220" t="s">
        <v>42</v>
      </c>
      <c r="O358" s="84"/>
      <c r="P358" s="221">
        <f>O358*H358</f>
        <v>0</v>
      </c>
      <c r="Q358" s="221">
        <v>0</v>
      </c>
      <c r="R358" s="221">
        <f>Q358*H358</f>
        <v>0</v>
      </c>
      <c r="S358" s="221">
        <v>0</v>
      </c>
      <c r="T358" s="22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3" t="s">
        <v>221</v>
      </c>
      <c r="AT358" s="223" t="s">
        <v>142</v>
      </c>
      <c r="AU358" s="223" t="s">
        <v>81</v>
      </c>
      <c r="AY358" s="17" t="s">
        <v>138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79</v>
      </c>
      <c r="BK358" s="224">
        <f>ROUND(I358*H358,2)</f>
        <v>0</v>
      </c>
      <c r="BL358" s="17" t="s">
        <v>221</v>
      </c>
      <c r="BM358" s="223" t="s">
        <v>617</v>
      </c>
    </row>
    <row r="359" spans="1:47" s="2" customFormat="1" ht="12">
      <c r="A359" s="38"/>
      <c r="B359" s="39"/>
      <c r="C359" s="40"/>
      <c r="D359" s="225" t="s">
        <v>149</v>
      </c>
      <c r="E359" s="40"/>
      <c r="F359" s="226" t="s">
        <v>618</v>
      </c>
      <c r="G359" s="40"/>
      <c r="H359" s="40"/>
      <c r="I359" s="227"/>
      <c r="J359" s="40"/>
      <c r="K359" s="40"/>
      <c r="L359" s="44"/>
      <c r="M359" s="228"/>
      <c r="N359" s="229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149</v>
      </c>
      <c r="AU359" s="17" t="s">
        <v>81</v>
      </c>
    </row>
    <row r="360" spans="1:51" s="14" customFormat="1" ht="12">
      <c r="A360" s="14"/>
      <c r="B360" s="241"/>
      <c r="C360" s="242"/>
      <c r="D360" s="232" t="s">
        <v>156</v>
      </c>
      <c r="E360" s="243" t="s">
        <v>19</v>
      </c>
      <c r="F360" s="244" t="s">
        <v>619</v>
      </c>
      <c r="G360" s="242"/>
      <c r="H360" s="245">
        <v>10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1" t="s">
        <v>156</v>
      </c>
      <c r="AU360" s="251" t="s">
        <v>81</v>
      </c>
      <c r="AV360" s="14" t="s">
        <v>81</v>
      </c>
      <c r="AW360" s="14" t="s">
        <v>33</v>
      </c>
      <c r="AX360" s="14" t="s">
        <v>79</v>
      </c>
      <c r="AY360" s="251" t="s">
        <v>138</v>
      </c>
    </row>
    <row r="361" spans="1:65" s="2" customFormat="1" ht="24.15" customHeight="1">
      <c r="A361" s="38"/>
      <c r="B361" s="39"/>
      <c r="C361" s="266" t="s">
        <v>620</v>
      </c>
      <c r="D361" s="266" t="s">
        <v>309</v>
      </c>
      <c r="E361" s="267" t="s">
        <v>621</v>
      </c>
      <c r="F361" s="268" t="s">
        <v>622</v>
      </c>
      <c r="G361" s="269" t="s">
        <v>434</v>
      </c>
      <c r="H361" s="270">
        <v>10</v>
      </c>
      <c r="I361" s="271"/>
      <c r="J361" s="272">
        <f>ROUND(I361*H361,2)</f>
        <v>0</v>
      </c>
      <c r="K361" s="268" t="s">
        <v>146</v>
      </c>
      <c r="L361" s="273"/>
      <c r="M361" s="274" t="s">
        <v>19</v>
      </c>
      <c r="N361" s="275" t="s">
        <v>42</v>
      </c>
      <c r="O361" s="84"/>
      <c r="P361" s="221">
        <f>O361*H361</f>
        <v>0</v>
      </c>
      <c r="Q361" s="221">
        <v>0.00108</v>
      </c>
      <c r="R361" s="221">
        <f>Q361*H361</f>
        <v>0.0108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548</v>
      </c>
      <c r="AT361" s="223" t="s">
        <v>309</v>
      </c>
      <c r="AU361" s="223" t="s">
        <v>81</v>
      </c>
      <c r="AY361" s="17" t="s">
        <v>138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79</v>
      </c>
      <c r="BK361" s="224">
        <f>ROUND(I361*H361,2)</f>
        <v>0</v>
      </c>
      <c r="BL361" s="17" t="s">
        <v>221</v>
      </c>
      <c r="BM361" s="223" t="s">
        <v>623</v>
      </c>
    </row>
    <row r="362" spans="1:65" s="2" customFormat="1" ht="49.05" customHeight="1">
      <c r="A362" s="38"/>
      <c r="B362" s="39"/>
      <c r="C362" s="212" t="s">
        <v>624</v>
      </c>
      <c r="D362" s="212" t="s">
        <v>142</v>
      </c>
      <c r="E362" s="213" t="s">
        <v>625</v>
      </c>
      <c r="F362" s="214" t="s">
        <v>626</v>
      </c>
      <c r="G362" s="215" t="s">
        <v>208</v>
      </c>
      <c r="H362" s="216">
        <v>0.487</v>
      </c>
      <c r="I362" s="217"/>
      <c r="J362" s="218">
        <f>ROUND(I362*H362,2)</f>
        <v>0</v>
      </c>
      <c r="K362" s="214" t="s">
        <v>146</v>
      </c>
      <c r="L362" s="44"/>
      <c r="M362" s="219" t="s">
        <v>19</v>
      </c>
      <c r="N362" s="220" t="s">
        <v>42</v>
      </c>
      <c r="O362" s="84"/>
      <c r="P362" s="221">
        <f>O362*H362</f>
        <v>0</v>
      </c>
      <c r="Q362" s="221">
        <v>0</v>
      </c>
      <c r="R362" s="221">
        <f>Q362*H362</f>
        <v>0</v>
      </c>
      <c r="S362" s="221">
        <v>0</v>
      </c>
      <c r="T362" s="22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3" t="s">
        <v>221</v>
      </c>
      <c r="AT362" s="223" t="s">
        <v>142</v>
      </c>
      <c r="AU362" s="223" t="s">
        <v>81</v>
      </c>
      <c r="AY362" s="17" t="s">
        <v>138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79</v>
      </c>
      <c r="BK362" s="224">
        <f>ROUND(I362*H362,2)</f>
        <v>0</v>
      </c>
      <c r="BL362" s="17" t="s">
        <v>221</v>
      </c>
      <c r="BM362" s="223" t="s">
        <v>627</v>
      </c>
    </row>
    <row r="363" spans="1:47" s="2" customFormat="1" ht="12">
      <c r="A363" s="38"/>
      <c r="B363" s="39"/>
      <c r="C363" s="40"/>
      <c r="D363" s="225" t="s">
        <v>149</v>
      </c>
      <c r="E363" s="40"/>
      <c r="F363" s="226" t="s">
        <v>628</v>
      </c>
      <c r="G363" s="40"/>
      <c r="H363" s="40"/>
      <c r="I363" s="227"/>
      <c r="J363" s="40"/>
      <c r="K363" s="40"/>
      <c r="L363" s="44"/>
      <c r="M363" s="228"/>
      <c r="N363" s="229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149</v>
      </c>
      <c r="AU363" s="17" t="s">
        <v>81</v>
      </c>
    </row>
    <row r="364" spans="1:65" s="2" customFormat="1" ht="49.05" customHeight="1">
      <c r="A364" s="38"/>
      <c r="B364" s="39"/>
      <c r="C364" s="212" t="s">
        <v>629</v>
      </c>
      <c r="D364" s="212" t="s">
        <v>142</v>
      </c>
      <c r="E364" s="213" t="s">
        <v>630</v>
      </c>
      <c r="F364" s="214" t="s">
        <v>631</v>
      </c>
      <c r="G364" s="215" t="s">
        <v>208</v>
      </c>
      <c r="H364" s="216">
        <v>0.487</v>
      </c>
      <c r="I364" s="217"/>
      <c r="J364" s="218">
        <f>ROUND(I364*H364,2)</f>
        <v>0</v>
      </c>
      <c r="K364" s="214" t="s">
        <v>146</v>
      </c>
      <c r="L364" s="44"/>
      <c r="M364" s="219" t="s">
        <v>19</v>
      </c>
      <c r="N364" s="220" t="s">
        <v>42</v>
      </c>
      <c r="O364" s="84"/>
      <c r="P364" s="221">
        <f>O364*H364</f>
        <v>0</v>
      </c>
      <c r="Q364" s="221">
        <v>0</v>
      </c>
      <c r="R364" s="221">
        <f>Q364*H364</f>
        <v>0</v>
      </c>
      <c r="S364" s="221">
        <v>0</v>
      </c>
      <c r="T364" s="22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3" t="s">
        <v>221</v>
      </c>
      <c r="AT364" s="223" t="s">
        <v>142</v>
      </c>
      <c r="AU364" s="223" t="s">
        <v>81</v>
      </c>
      <c r="AY364" s="17" t="s">
        <v>138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79</v>
      </c>
      <c r="BK364" s="224">
        <f>ROUND(I364*H364,2)</f>
        <v>0</v>
      </c>
      <c r="BL364" s="17" t="s">
        <v>221</v>
      </c>
      <c r="BM364" s="223" t="s">
        <v>632</v>
      </c>
    </row>
    <row r="365" spans="1:47" s="2" customFormat="1" ht="12">
      <c r="A365" s="38"/>
      <c r="B365" s="39"/>
      <c r="C365" s="40"/>
      <c r="D365" s="225" t="s">
        <v>149</v>
      </c>
      <c r="E365" s="40"/>
      <c r="F365" s="226" t="s">
        <v>633</v>
      </c>
      <c r="G365" s="40"/>
      <c r="H365" s="40"/>
      <c r="I365" s="227"/>
      <c r="J365" s="40"/>
      <c r="K365" s="40"/>
      <c r="L365" s="44"/>
      <c r="M365" s="228"/>
      <c r="N365" s="229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149</v>
      </c>
      <c r="AU365" s="17" t="s">
        <v>81</v>
      </c>
    </row>
    <row r="366" spans="1:63" s="12" customFormat="1" ht="22.8" customHeight="1">
      <c r="A366" s="12"/>
      <c r="B366" s="196"/>
      <c r="C366" s="197"/>
      <c r="D366" s="198" t="s">
        <v>70</v>
      </c>
      <c r="E366" s="210" t="s">
        <v>247</v>
      </c>
      <c r="F366" s="210" t="s">
        <v>248</v>
      </c>
      <c r="G366" s="197"/>
      <c r="H366" s="197"/>
      <c r="I366" s="200"/>
      <c r="J366" s="211">
        <f>BK366</f>
        <v>0</v>
      </c>
      <c r="K366" s="197"/>
      <c r="L366" s="202"/>
      <c r="M366" s="203"/>
      <c r="N366" s="204"/>
      <c r="O366" s="204"/>
      <c r="P366" s="205">
        <f>SUM(P367:P449)</f>
        <v>0</v>
      </c>
      <c r="Q366" s="204"/>
      <c r="R366" s="205">
        <f>SUM(R367:R449)</f>
        <v>2.5911509500000003</v>
      </c>
      <c r="S366" s="204"/>
      <c r="T366" s="206">
        <f>SUM(T367:T449)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7" t="s">
        <v>81</v>
      </c>
      <c r="AT366" s="208" t="s">
        <v>70</v>
      </c>
      <c r="AU366" s="208" t="s">
        <v>79</v>
      </c>
      <c r="AY366" s="207" t="s">
        <v>138</v>
      </c>
      <c r="BK366" s="209">
        <f>SUM(BK367:BK449)</f>
        <v>0</v>
      </c>
    </row>
    <row r="367" spans="1:65" s="2" customFormat="1" ht="24.15" customHeight="1">
      <c r="A367" s="38"/>
      <c r="B367" s="39"/>
      <c r="C367" s="212" t="s">
        <v>634</v>
      </c>
      <c r="D367" s="212" t="s">
        <v>142</v>
      </c>
      <c r="E367" s="213" t="s">
        <v>635</v>
      </c>
      <c r="F367" s="214" t="s">
        <v>636</v>
      </c>
      <c r="G367" s="215" t="s">
        <v>145</v>
      </c>
      <c r="H367" s="216">
        <v>64.14</v>
      </c>
      <c r="I367" s="217"/>
      <c r="J367" s="218">
        <f>ROUND(I367*H367,2)</f>
        <v>0</v>
      </c>
      <c r="K367" s="214" t="s">
        <v>146</v>
      </c>
      <c r="L367" s="44"/>
      <c r="M367" s="219" t="s">
        <v>19</v>
      </c>
      <c r="N367" s="220" t="s">
        <v>42</v>
      </c>
      <c r="O367" s="84"/>
      <c r="P367" s="221">
        <f>O367*H367</f>
        <v>0</v>
      </c>
      <c r="Q367" s="221">
        <v>0.0003</v>
      </c>
      <c r="R367" s="221">
        <f>Q367*H367</f>
        <v>0.019242</v>
      </c>
      <c r="S367" s="221">
        <v>0</v>
      </c>
      <c r="T367" s="22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3" t="s">
        <v>221</v>
      </c>
      <c r="AT367" s="223" t="s">
        <v>142</v>
      </c>
      <c r="AU367" s="223" t="s">
        <v>81</v>
      </c>
      <c r="AY367" s="17" t="s">
        <v>138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79</v>
      </c>
      <c r="BK367" s="224">
        <f>ROUND(I367*H367,2)</f>
        <v>0</v>
      </c>
      <c r="BL367" s="17" t="s">
        <v>221</v>
      </c>
      <c r="BM367" s="223" t="s">
        <v>637</v>
      </c>
    </row>
    <row r="368" spans="1:47" s="2" customFormat="1" ht="12">
      <c r="A368" s="38"/>
      <c r="B368" s="39"/>
      <c r="C368" s="40"/>
      <c r="D368" s="225" t="s">
        <v>149</v>
      </c>
      <c r="E368" s="40"/>
      <c r="F368" s="226" t="s">
        <v>638</v>
      </c>
      <c r="G368" s="40"/>
      <c r="H368" s="40"/>
      <c r="I368" s="227"/>
      <c r="J368" s="40"/>
      <c r="K368" s="40"/>
      <c r="L368" s="44"/>
      <c r="M368" s="228"/>
      <c r="N368" s="229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149</v>
      </c>
      <c r="AU368" s="17" t="s">
        <v>81</v>
      </c>
    </row>
    <row r="369" spans="1:65" s="2" customFormat="1" ht="37.8" customHeight="1">
      <c r="A369" s="38"/>
      <c r="B369" s="39"/>
      <c r="C369" s="212" t="s">
        <v>639</v>
      </c>
      <c r="D369" s="212" t="s">
        <v>142</v>
      </c>
      <c r="E369" s="213" t="s">
        <v>640</v>
      </c>
      <c r="F369" s="214" t="s">
        <v>641</v>
      </c>
      <c r="G369" s="215" t="s">
        <v>145</v>
      </c>
      <c r="H369" s="216">
        <v>64.14</v>
      </c>
      <c r="I369" s="217"/>
      <c r="J369" s="218">
        <f>ROUND(I369*H369,2)</f>
        <v>0</v>
      </c>
      <c r="K369" s="214" t="s">
        <v>146</v>
      </c>
      <c r="L369" s="44"/>
      <c r="M369" s="219" t="s">
        <v>19</v>
      </c>
      <c r="N369" s="220" t="s">
        <v>42</v>
      </c>
      <c r="O369" s="84"/>
      <c r="P369" s="221">
        <f>O369*H369</f>
        <v>0</v>
      </c>
      <c r="Q369" s="221">
        <v>0.0045</v>
      </c>
      <c r="R369" s="221">
        <f>Q369*H369</f>
        <v>0.28863</v>
      </c>
      <c r="S369" s="221">
        <v>0</v>
      </c>
      <c r="T369" s="222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3" t="s">
        <v>221</v>
      </c>
      <c r="AT369" s="223" t="s">
        <v>142</v>
      </c>
      <c r="AU369" s="223" t="s">
        <v>81</v>
      </c>
      <c r="AY369" s="17" t="s">
        <v>138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79</v>
      </c>
      <c r="BK369" s="224">
        <f>ROUND(I369*H369,2)</f>
        <v>0</v>
      </c>
      <c r="BL369" s="17" t="s">
        <v>221</v>
      </c>
      <c r="BM369" s="223" t="s">
        <v>642</v>
      </c>
    </row>
    <row r="370" spans="1:47" s="2" customFormat="1" ht="12">
      <c r="A370" s="38"/>
      <c r="B370" s="39"/>
      <c r="C370" s="40"/>
      <c r="D370" s="225" t="s">
        <v>149</v>
      </c>
      <c r="E370" s="40"/>
      <c r="F370" s="226" t="s">
        <v>643</v>
      </c>
      <c r="G370" s="40"/>
      <c r="H370" s="40"/>
      <c r="I370" s="227"/>
      <c r="J370" s="40"/>
      <c r="K370" s="40"/>
      <c r="L370" s="44"/>
      <c r="M370" s="228"/>
      <c r="N370" s="229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149</v>
      </c>
      <c r="AU370" s="17" t="s">
        <v>81</v>
      </c>
    </row>
    <row r="371" spans="1:65" s="2" customFormat="1" ht="33" customHeight="1">
      <c r="A371" s="38"/>
      <c r="B371" s="39"/>
      <c r="C371" s="212" t="s">
        <v>644</v>
      </c>
      <c r="D371" s="212" t="s">
        <v>142</v>
      </c>
      <c r="E371" s="213" t="s">
        <v>645</v>
      </c>
      <c r="F371" s="214" t="s">
        <v>646</v>
      </c>
      <c r="G371" s="215" t="s">
        <v>243</v>
      </c>
      <c r="H371" s="216">
        <v>51.71</v>
      </c>
      <c r="I371" s="217"/>
      <c r="J371" s="218">
        <f>ROUND(I371*H371,2)</f>
        <v>0</v>
      </c>
      <c r="K371" s="214" t="s">
        <v>146</v>
      </c>
      <c r="L371" s="44"/>
      <c r="M371" s="219" t="s">
        <v>19</v>
      </c>
      <c r="N371" s="220" t="s">
        <v>42</v>
      </c>
      <c r="O371" s="84"/>
      <c r="P371" s="221">
        <f>O371*H371</f>
        <v>0</v>
      </c>
      <c r="Q371" s="221">
        <v>0.00043</v>
      </c>
      <c r="R371" s="221">
        <f>Q371*H371</f>
        <v>0.0222353</v>
      </c>
      <c r="S371" s="221">
        <v>0</v>
      </c>
      <c r="T371" s="22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3" t="s">
        <v>221</v>
      </c>
      <c r="AT371" s="223" t="s">
        <v>142</v>
      </c>
      <c r="AU371" s="223" t="s">
        <v>81</v>
      </c>
      <c r="AY371" s="17" t="s">
        <v>138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7" t="s">
        <v>79</v>
      </c>
      <c r="BK371" s="224">
        <f>ROUND(I371*H371,2)</f>
        <v>0</v>
      </c>
      <c r="BL371" s="17" t="s">
        <v>221</v>
      </c>
      <c r="BM371" s="223" t="s">
        <v>647</v>
      </c>
    </row>
    <row r="372" spans="1:47" s="2" customFormat="1" ht="12">
      <c r="A372" s="38"/>
      <c r="B372" s="39"/>
      <c r="C372" s="40"/>
      <c r="D372" s="225" t="s">
        <v>149</v>
      </c>
      <c r="E372" s="40"/>
      <c r="F372" s="226" t="s">
        <v>648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149</v>
      </c>
      <c r="AU372" s="17" t="s">
        <v>81</v>
      </c>
    </row>
    <row r="373" spans="1:51" s="13" customFormat="1" ht="12">
      <c r="A373" s="13"/>
      <c r="B373" s="230"/>
      <c r="C373" s="231"/>
      <c r="D373" s="232" t="s">
        <v>156</v>
      </c>
      <c r="E373" s="233" t="s">
        <v>19</v>
      </c>
      <c r="F373" s="234" t="s">
        <v>157</v>
      </c>
      <c r="G373" s="231"/>
      <c r="H373" s="233" t="s">
        <v>19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0" t="s">
        <v>156</v>
      </c>
      <c r="AU373" s="240" t="s">
        <v>81</v>
      </c>
      <c r="AV373" s="13" t="s">
        <v>79</v>
      </c>
      <c r="AW373" s="13" t="s">
        <v>33</v>
      </c>
      <c r="AX373" s="13" t="s">
        <v>71</v>
      </c>
      <c r="AY373" s="240" t="s">
        <v>138</v>
      </c>
    </row>
    <row r="374" spans="1:51" s="14" customFormat="1" ht="12">
      <c r="A374" s="14"/>
      <c r="B374" s="241"/>
      <c r="C374" s="242"/>
      <c r="D374" s="232" t="s">
        <v>156</v>
      </c>
      <c r="E374" s="243" t="s">
        <v>19</v>
      </c>
      <c r="F374" s="244" t="s">
        <v>649</v>
      </c>
      <c r="G374" s="242"/>
      <c r="H374" s="245">
        <v>11.9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156</v>
      </c>
      <c r="AU374" s="251" t="s">
        <v>81</v>
      </c>
      <c r="AV374" s="14" t="s">
        <v>81</v>
      </c>
      <c r="AW374" s="14" t="s">
        <v>33</v>
      </c>
      <c r="AX374" s="14" t="s">
        <v>71</v>
      </c>
      <c r="AY374" s="251" t="s">
        <v>138</v>
      </c>
    </row>
    <row r="375" spans="1:51" s="13" customFormat="1" ht="12">
      <c r="A375" s="13"/>
      <c r="B375" s="230"/>
      <c r="C375" s="231"/>
      <c r="D375" s="232" t="s">
        <v>156</v>
      </c>
      <c r="E375" s="233" t="s">
        <v>19</v>
      </c>
      <c r="F375" s="234" t="s">
        <v>160</v>
      </c>
      <c r="G375" s="231"/>
      <c r="H375" s="233" t="s">
        <v>19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156</v>
      </c>
      <c r="AU375" s="240" t="s">
        <v>81</v>
      </c>
      <c r="AV375" s="13" t="s">
        <v>79</v>
      </c>
      <c r="AW375" s="13" t="s">
        <v>33</v>
      </c>
      <c r="AX375" s="13" t="s">
        <v>71</v>
      </c>
      <c r="AY375" s="240" t="s">
        <v>138</v>
      </c>
    </row>
    <row r="376" spans="1:51" s="14" customFormat="1" ht="12">
      <c r="A376" s="14"/>
      <c r="B376" s="241"/>
      <c r="C376" s="242"/>
      <c r="D376" s="232" t="s">
        <v>156</v>
      </c>
      <c r="E376" s="243" t="s">
        <v>19</v>
      </c>
      <c r="F376" s="244" t="s">
        <v>650</v>
      </c>
      <c r="G376" s="242"/>
      <c r="H376" s="245">
        <v>10.45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1" t="s">
        <v>156</v>
      </c>
      <c r="AU376" s="251" t="s">
        <v>81</v>
      </c>
      <c r="AV376" s="14" t="s">
        <v>81</v>
      </c>
      <c r="AW376" s="14" t="s">
        <v>33</v>
      </c>
      <c r="AX376" s="14" t="s">
        <v>71</v>
      </c>
      <c r="AY376" s="251" t="s">
        <v>138</v>
      </c>
    </row>
    <row r="377" spans="1:51" s="13" customFormat="1" ht="12">
      <c r="A377" s="13"/>
      <c r="B377" s="230"/>
      <c r="C377" s="231"/>
      <c r="D377" s="232" t="s">
        <v>156</v>
      </c>
      <c r="E377" s="233" t="s">
        <v>19</v>
      </c>
      <c r="F377" s="234" t="s">
        <v>163</v>
      </c>
      <c r="G377" s="231"/>
      <c r="H377" s="233" t="s">
        <v>19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156</v>
      </c>
      <c r="AU377" s="240" t="s">
        <v>81</v>
      </c>
      <c r="AV377" s="13" t="s">
        <v>79</v>
      </c>
      <c r="AW377" s="13" t="s">
        <v>33</v>
      </c>
      <c r="AX377" s="13" t="s">
        <v>71</v>
      </c>
      <c r="AY377" s="240" t="s">
        <v>138</v>
      </c>
    </row>
    <row r="378" spans="1:51" s="14" customFormat="1" ht="12">
      <c r="A378" s="14"/>
      <c r="B378" s="241"/>
      <c r="C378" s="242"/>
      <c r="D378" s="232" t="s">
        <v>156</v>
      </c>
      <c r="E378" s="243" t="s">
        <v>19</v>
      </c>
      <c r="F378" s="244" t="s">
        <v>651</v>
      </c>
      <c r="G378" s="242"/>
      <c r="H378" s="245">
        <v>29.36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156</v>
      </c>
      <c r="AU378" s="251" t="s">
        <v>81</v>
      </c>
      <c r="AV378" s="14" t="s">
        <v>81</v>
      </c>
      <c r="AW378" s="14" t="s">
        <v>33</v>
      </c>
      <c r="AX378" s="14" t="s">
        <v>71</v>
      </c>
      <c r="AY378" s="251" t="s">
        <v>138</v>
      </c>
    </row>
    <row r="379" spans="1:51" s="15" customFormat="1" ht="12">
      <c r="A379" s="15"/>
      <c r="B379" s="252"/>
      <c r="C379" s="253"/>
      <c r="D379" s="232" t="s">
        <v>156</v>
      </c>
      <c r="E379" s="254" t="s">
        <v>19</v>
      </c>
      <c r="F379" s="255" t="s">
        <v>166</v>
      </c>
      <c r="G379" s="253"/>
      <c r="H379" s="256">
        <v>51.71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2" t="s">
        <v>156</v>
      </c>
      <c r="AU379" s="262" t="s">
        <v>81</v>
      </c>
      <c r="AV379" s="15" t="s">
        <v>147</v>
      </c>
      <c r="AW379" s="15" t="s">
        <v>33</v>
      </c>
      <c r="AX379" s="15" t="s">
        <v>79</v>
      </c>
      <c r="AY379" s="262" t="s">
        <v>138</v>
      </c>
    </row>
    <row r="380" spans="1:65" s="2" customFormat="1" ht="24.15" customHeight="1">
      <c r="A380" s="38"/>
      <c r="B380" s="39"/>
      <c r="C380" s="266" t="s">
        <v>652</v>
      </c>
      <c r="D380" s="266" t="s">
        <v>309</v>
      </c>
      <c r="E380" s="267" t="s">
        <v>653</v>
      </c>
      <c r="F380" s="268" t="s">
        <v>654</v>
      </c>
      <c r="G380" s="269" t="s">
        <v>434</v>
      </c>
      <c r="H380" s="270">
        <v>127.982</v>
      </c>
      <c r="I380" s="271"/>
      <c r="J380" s="272">
        <f>ROUND(I380*H380,2)</f>
        <v>0</v>
      </c>
      <c r="K380" s="268" t="s">
        <v>146</v>
      </c>
      <c r="L380" s="273"/>
      <c r="M380" s="274" t="s">
        <v>19</v>
      </c>
      <c r="N380" s="275" t="s">
        <v>42</v>
      </c>
      <c r="O380" s="84"/>
      <c r="P380" s="221">
        <f>O380*H380</f>
        <v>0</v>
      </c>
      <c r="Q380" s="221">
        <v>0.0009</v>
      </c>
      <c r="R380" s="221">
        <f>Q380*H380</f>
        <v>0.1151838</v>
      </c>
      <c r="S380" s="221">
        <v>0</v>
      </c>
      <c r="T380" s="222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3" t="s">
        <v>548</v>
      </c>
      <c r="AT380" s="223" t="s">
        <v>309</v>
      </c>
      <c r="AU380" s="223" t="s">
        <v>81</v>
      </c>
      <c r="AY380" s="17" t="s">
        <v>138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79</v>
      </c>
      <c r="BK380" s="224">
        <f>ROUND(I380*H380,2)</f>
        <v>0</v>
      </c>
      <c r="BL380" s="17" t="s">
        <v>221</v>
      </c>
      <c r="BM380" s="223" t="s">
        <v>655</v>
      </c>
    </row>
    <row r="381" spans="1:51" s="14" customFormat="1" ht="12">
      <c r="A381" s="14"/>
      <c r="B381" s="241"/>
      <c r="C381" s="242"/>
      <c r="D381" s="232" t="s">
        <v>156</v>
      </c>
      <c r="E381" s="242"/>
      <c r="F381" s="244" t="s">
        <v>656</v>
      </c>
      <c r="G381" s="242"/>
      <c r="H381" s="245">
        <v>127.982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1" t="s">
        <v>156</v>
      </c>
      <c r="AU381" s="251" t="s">
        <v>81</v>
      </c>
      <c r="AV381" s="14" t="s">
        <v>81</v>
      </c>
      <c r="AW381" s="14" t="s">
        <v>4</v>
      </c>
      <c r="AX381" s="14" t="s">
        <v>79</v>
      </c>
      <c r="AY381" s="251" t="s">
        <v>138</v>
      </c>
    </row>
    <row r="382" spans="1:65" s="2" customFormat="1" ht="49.05" customHeight="1">
      <c r="A382" s="38"/>
      <c r="B382" s="39"/>
      <c r="C382" s="212" t="s">
        <v>438</v>
      </c>
      <c r="D382" s="212" t="s">
        <v>142</v>
      </c>
      <c r="E382" s="213" t="s">
        <v>657</v>
      </c>
      <c r="F382" s="214" t="s">
        <v>658</v>
      </c>
      <c r="G382" s="215" t="s">
        <v>145</v>
      </c>
      <c r="H382" s="216">
        <v>64.14</v>
      </c>
      <c r="I382" s="217"/>
      <c r="J382" s="218">
        <f>ROUND(I382*H382,2)</f>
        <v>0</v>
      </c>
      <c r="K382" s="214" t="s">
        <v>146</v>
      </c>
      <c r="L382" s="44"/>
      <c r="M382" s="219" t="s">
        <v>19</v>
      </c>
      <c r="N382" s="220" t="s">
        <v>42</v>
      </c>
      <c r="O382" s="84"/>
      <c r="P382" s="221">
        <f>O382*H382</f>
        <v>0</v>
      </c>
      <c r="Q382" s="221">
        <v>0.00689</v>
      </c>
      <c r="R382" s="221">
        <f>Q382*H382</f>
        <v>0.4419246</v>
      </c>
      <c r="S382" s="221">
        <v>0</v>
      </c>
      <c r="T382" s="222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3" t="s">
        <v>221</v>
      </c>
      <c r="AT382" s="223" t="s">
        <v>142</v>
      </c>
      <c r="AU382" s="223" t="s">
        <v>81</v>
      </c>
      <c r="AY382" s="17" t="s">
        <v>138</v>
      </c>
      <c r="BE382" s="224">
        <f>IF(N382="základní",J382,0)</f>
        <v>0</v>
      </c>
      <c r="BF382" s="224">
        <f>IF(N382="snížená",J382,0)</f>
        <v>0</v>
      </c>
      <c r="BG382" s="224">
        <f>IF(N382="zákl. přenesená",J382,0)</f>
        <v>0</v>
      </c>
      <c r="BH382" s="224">
        <f>IF(N382="sníž. přenesená",J382,0)</f>
        <v>0</v>
      </c>
      <c r="BI382" s="224">
        <f>IF(N382="nulová",J382,0)</f>
        <v>0</v>
      </c>
      <c r="BJ382" s="17" t="s">
        <v>79</v>
      </c>
      <c r="BK382" s="224">
        <f>ROUND(I382*H382,2)</f>
        <v>0</v>
      </c>
      <c r="BL382" s="17" t="s">
        <v>221</v>
      </c>
      <c r="BM382" s="223" t="s">
        <v>659</v>
      </c>
    </row>
    <row r="383" spans="1:47" s="2" customFormat="1" ht="12">
      <c r="A383" s="38"/>
      <c r="B383" s="39"/>
      <c r="C383" s="40"/>
      <c r="D383" s="225" t="s">
        <v>149</v>
      </c>
      <c r="E383" s="40"/>
      <c r="F383" s="226" t="s">
        <v>660</v>
      </c>
      <c r="G383" s="40"/>
      <c r="H383" s="40"/>
      <c r="I383" s="227"/>
      <c r="J383" s="40"/>
      <c r="K383" s="40"/>
      <c r="L383" s="44"/>
      <c r="M383" s="228"/>
      <c r="N383" s="229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149</v>
      </c>
      <c r="AU383" s="17" t="s">
        <v>81</v>
      </c>
    </row>
    <row r="384" spans="1:51" s="13" customFormat="1" ht="12">
      <c r="A384" s="13"/>
      <c r="B384" s="230"/>
      <c r="C384" s="231"/>
      <c r="D384" s="232" t="s">
        <v>156</v>
      </c>
      <c r="E384" s="233" t="s">
        <v>19</v>
      </c>
      <c r="F384" s="234" t="s">
        <v>157</v>
      </c>
      <c r="G384" s="231"/>
      <c r="H384" s="233" t="s">
        <v>19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156</v>
      </c>
      <c r="AU384" s="240" t="s">
        <v>81</v>
      </c>
      <c r="AV384" s="13" t="s">
        <v>79</v>
      </c>
      <c r="AW384" s="13" t="s">
        <v>33</v>
      </c>
      <c r="AX384" s="13" t="s">
        <v>71</v>
      </c>
      <c r="AY384" s="240" t="s">
        <v>138</v>
      </c>
    </row>
    <row r="385" spans="1:51" s="14" customFormat="1" ht="12">
      <c r="A385" s="14"/>
      <c r="B385" s="241"/>
      <c r="C385" s="242"/>
      <c r="D385" s="232" t="s">
        <v>156</v>
      </c>
      <c r="E385" s="243" t="s">
        <v>19</v>
      </c>
      <c r="F385" s="244" t="s">
        <v>428</v>
      </c>
      <c r="G385" s="242"/>
      <c r="H385" s="245">
        <v>20.47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156</v>
      </c>
      <c r="AU385" s="251" t="s">
        <v>81</v>
      </c>
      <c r="AV385" s="14" t="s">
        <v>81</v>
      </c>
      <c r="AW385" s="14" t="s">
        <v>33</v>
      </c>
      <c r="AX385" s="14" t="s">
        <v>71</v>
      </c>
      <c r="AY385" s="251" t="s">
        <v>138</v>
      </c>
    </row>
    <row r="386" spans="1:51" s="13" customFormat="1" ht="12">
      <c r="A386" s="13"/>
      <c r="B386" s="230"/>
      <c r="C386" s="231"/>
      <c r="D386" s="232" t="s">
        <v>156</v>
      </c>
      <c r="E386" s="233" t="s">
        <v>19</v>
      </c>
      <c r="F386" s="234" t="s">
        <v>160</v>
      </c>
      <c r="G386" s="231"/>
      <c r="H386" s="233" t="s">
        <v>19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156</v>
      </c>
      <c r="AU386" s="240" t="s">
        <v>81</v>
      </c>
      <c r="AV386" s="13" t="s">
        <v>79</v>
      </c>
      <c r="AW386" s="13" t="s">
        <v>33</v>
      </c>
      <c r="AX386" s="13" t="s">
        <v>71</v>
      </c>
      <c r="AY386" s="240" t="s">
        <v>138</v>
      </c>
    </row>
    <row r="387" spans="1:51" s="14" customFormat="1" ht="12">
      <c r="A387" s="14"/>
      <c r="B387" s="241"/>
      <c r="C387" s="242"/>
      <c r="D387" s="232" t="s">
        <v>156</v>
      </c>
      <c r="E387" s="243" t="s">
        <v>19</v>
      </c>
      <c r="F387" s="244" t="s">
        <v>429</v>
      </c>
      <c r="G387" s="242"/>
      <c r="H387" s="245">
        <v>21.17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156</v>
      </c>
      <c r="AU387" s="251" t="s">
        <v>81</v>
      </c>
      <c r="AV387" s="14" t="s">
        <v>81</v>
      </c>
      <c r="AW387" s="14" t="s">
        <v>33</v>
      </c>
      <c r="AX387" s="14" t="s">
        <v>71</v>
      </c>
      <c r="AY387" s="251" t="s">
        <v>138</v>
      </c>
    </row>
    <row r="388" spans="1:51" s="13" customFormat="1" ht="12">
      <c r="A388" s="13"/>
      <c r="B388" s="230"/>
      <c r="C388" s="231"/>
      <c r="D388" s="232" t="s">
        <v>156</v>
      </c>
      <c r="E388" s="233" t="s">
        <v>19</v>
      </c>
      <c r="F388" s="234" t="s">
        <v>163</v>
      </c>
      <c r="G388" s="231"/>
      <c r="H388" s="233" t="s">
        <v>19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0" t="s">
        <v>156</v>
      </c>
      <c r="AU388" s="240" t="s">
        <v>81</v>
      </c>
      <c r="AV388" s="13" t="s">
        <v>79</v>
      </c>
      <c r="AW388" s="13" t="s">
        <v>33</v>
      </c>
      <c r="AX388" s="13" t="s">
        <v>71</v>
      </c>
      <c r="AY388" s="240" t="s">
        <v>138</v>
      </c>
    </row>
    <row r="389" spans="1:51" s="14" customFormat="1" ht="12">
      <c r="A389" s="14"/>
      <c r="B389" s="241"/>
      <c r="C389" s="242"/>
      <c r="D389" s="232" t="s">
        <v>156</v>
      </c>
      <c r="E389" s="243" t="s">
        <v>19</v>
      </c>
      <c r="F389" s="244" t="s">
        <v>661</v>
      </c>
      <c r="G389" s="242"/>
      <c r="H389" s="245">
        <v>22.5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1" t="s">
        <v>156</v>
      </c>
      <c r="AU389" s="251" t="s">
        <v>81</v>
      </c>
      <c r="AV389" s="14" t="s">
        <v>81</v>
      </c>
      <c r="AW389" s="14" t="s">
        <v>33</v>
      </c>
      <c r="AX389" s="14" t="s">
        <v>71</v>
      </c>
      <c r="AY389" s="251" t="s">
        <v>138</v>
      </c>
    </row>
    <row r="390" spans="1:51" s="15" customFormat="1" ht="12">
      <c r="A390" s="15"/>
      <c r="B390" s="252"/>
      <c r="C390" s="253"/>
      <c r="D390" s="232" t="s">
        <v>156</v>
      </c>
      <c r="E390" s="254" t="s">
        <v>19</v>
      </c>
      <c r="F390" s="255" t="s">
        <v>166</v>
      </c>
      <c r="G390" s="253"/>
      <c r="H390" s="256">
        <v>64.14</v>
      </c>
      <c r="I390" s="257"/>
      <c r="J390" s="253"/>
      <c r="K390" s="253"/>
      <c r="L390" s="258"/>
      <c r="M390" s="259"/>
      <c r="N390" s="260"/>
      <c r="O390" s="260"/>
      <c r="P390" s="260"/>
      <c r="Q390" s="260"/>
      <c r="R390" s="260"/>
      <c r="S390" s="260"/>
      <c r="T390" s="261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2" t="s">
        <v>156</v>
      </c>
      <c r="AU390" s="262" t="s">
        <v>81</v>
      </c>
      <c r="AV390" s="15" t="s">
        <v>147</v>
      </c>
      <c r="AW390" s="15" t="s">
        <v>33</v>
      </c>
      <c r="AX390" s="15" t="s">
        <v>79</v>
      </c>
      <c r="AY390" s="262" t="s">
        <v>138</v>
      </c>
    </row>
    <row r="391" spans="1:65" s="2" customFormat="1" ht="37.8" customHeight="1">
      <c r="A391" s="38"/>
      <c r="B391" s="39"/>
      <c r="C391" s="266" t="s">
        <v>7</v>
      </c>
      <c r="D391" s="266" t="s">
        <v>309</v>
      </c>
      <c r="E391" s="267" t="s">
        <v>662</v>
      </c>
      <c r="F391" s="268" t="s">
        <v>663</v>
      </c>
      <c r="G391" s="269" t="s">
        <v>145</v>
      </c>
      <c r="H391" s="270">
        <v>80.175</v>
      </c>
      <c r="I391" s="271"/>
      <c r="J391" s="272">
        <f>ROUND(I391*H391,2)</f>
        <v>0</v>
      </c>
      <c r="K391" s="268" t="s">
        <v>146</v>
      </c>
      <c r="L391" s="273"/>
      <c r="M391" s="274" t="s">
        <v>19</v>
      </c>
      <c r="N391" s="275" t="s">
        <v>42</v>
      </c>
      <c r="O391" s="84"/>
      <c r="P391" s="221">
        <f>O391*H391</f>
        <v>0</v>
      </c>
      <c r="Q391" s="221">
        <v>0.0192</v>
      </c>
      <c r="R391" s="221">
        <f>Q391*H391</f>
        <v>1.5393599999999998</v>
      </c>
      <c r="S391" s="221">
        <v>0</v>
      </c>
      <c r="T391" s="222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3" t="s">
        <v>548</v>
      </c>
      <c r="AT391" s="223" t="s">
        <v>309</v>
      </c>
      <c r="AU391" s="223" t="s">
        <v>81</v>
      </c>
      <c r="AY391" s="17" t="s">
        <v>138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7" t="s">
        <v>79</v>
      </c>
      <c r="BK391" s="224">
        <f>ROUND(I391*H391,2)</f>
        <v>0</v>
      </c>
      <c r="BL391" s="17" t="s">
        <v>221</v>
      </c>
      <c r="BM391" s="223" t="s">
        <v>664</v>
      </c>
    </row>
    <row r="392" spans="1:51" s="14" customFormat="1" ht="12">
      <c r="A392" s="14"/>
      <c r="B392" s="241"/>
      <c r="C392" s="242"/>
      <c r="D392" s="232" t="s">
        <v>156</v>
      </c>
      <c r="E392" s="242"/>
      <c r="F392" s="244" t="s">
        <v>665</v>
      </c>
      <c r="G392" s="242"/>
      <c r="H392" s="245">
        <v>80.175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1" t="s">
        <v>156</v>
      </c>
      <c r="AU392" s="251" t="s">
        <v>81</v>
      </c>
      <c r="AV392" s="14" t="s">
        <v>81</v>
      </c>
      <c r="AW392" s="14" t="s">
        <v>4</v>
      </c>
      <c r="AX392" s="14" t="s">
        <v>79</v>
      </c>
      <c r="AY392" s="251" t="s">
        <v>138</v>
      </c>
    </row>
    <row r="393" spans="1:65" s="2" customFormat="1" ht="37.8" customHeight="1">
      <c r="A393" s="38"/>
      <c r="B393" s="39"/>
      <c r="C393" s="212" t="s">
        <v>666</v>
      </c>
      <c r="D393" s="212" t="s">
        <v>142</v>
      </c>
      <c r="E393" s="213" t="s">
        <v>667</v>
      </c>
      <c r="F393" s="214" t="s">
        <v>668</v>
      </c>
      <c r="G393" s="215" t="s">
        <v>145</v>
      </c>
      <c r="H393" s="216">
        <v>64.14</v>
      </c>
      <c r="I393" s="217"/>
      <c r="J393" s="218">
        <f>ROUND(I393*H393,2)</f>
        <v>0</v>
      </c>
      <c r="K393" s="214" t="s">
        <v>146</v>
      </c>
      <c r="L393" s="44"/>
      <c r="M393" s="219" t="s">
        <v>19</v>
      </c>
      <c r="N393" s="220" t="s">
        <v>42</v>
      </c>
      <c r="O393" s="84"/>
      <c r="P393" s="221">
        <f>O393*H393</f>
        <v>0</v>
      </c>
      <c r="Q393" s="221">
        <v>0</v>
      </c>
      <c r="R393" s="221">
        <f>Q393*H393</f>
        <v>0</v>
      </c>
      <c r="S393" s="221">
        <v>0</v>
      </c>
      <c r="T393" s="222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3" t="s">
        <v>221</v>
      </c>
      <c r="AT393" s="223" t="s">
        <v>142</v>
      </c>
      <c r="AU393" s="223" t="s">
        <v>81</v>
      </c>
      <c r="AY393" s="17" t="s">
        <v>138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79</v>
      </c>
      <c r="BK393" s="224">
        <f>ROUND(I393*H393,2)</f>
        <v>0</v>
      </c>
      <c r="BL393" s="17" t="s">
        <v>221</v>
      </c>
      <c r="BM393" s="223" t="s">
        <v>669</v>
      </c>
    </row>
    <row r="394" spans="1:47" s="2" customFormat="1" ht="12">
      <c r="A394" s="38"/>
      <c r="B394" s="39"/>
      <c r="C394" s="40"/>
      <c r="D394" s="225" t="s">
        <v>149</v>
      </c>
      <c r="E394" s="40"/>
      <c r="F394" s="226" t="s">
        <v>670</v>
      </c>
      <c r="G394" s="40"/>
      <c r="H394" s="40"/>
      <c r="I394" s="227"/>
      <c r="J394" s="40"/>
      <c r="K394" s="40"/>
      <c r="L394" s="44"/>
      <c r="M394" s="228"/>
      <c r="N394" s="229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149</v>
      </c>
      <c r="AU394" s="17" t="s">
        <v>81</v>
      </c>
    </row>
    <row r="395" spans="1:65" s="2" customFormat="1" ht="37.8" customHeight="1">
      <c r="A395" s="38"/>
      <c r="B395" s="39"/>
      <c r="C395" s="212" t="s">
        <v>671</v>
      </c>
      <c r="D395" s="212" t="s">
        <v>142</v>
      </c>
      <c r="E395" s="213" t="s">
        <v>672</v>
      </c>
      <c r="F395" s="214" t="s">
        <v>673</v>
      </c>
      <c r="G395" s="215" t="s">
        <v>145</v>
      </c>
      <c r="H395" s="216">
        <v>64.14</v>
      </c>
      <c r="I395" s="217"/>
      <c r="J395" s="218">
        <f>ROUND(I395*H395,2)</f>
        <v>0</v>
      </c>
      <c r="K395" s="214" t="s">
        <v>146</v>
      </c>
      <c r="L395" s="44"/>
      <c r="M395" s="219" t="s">
        <v>19</v>
      </c>
      <c r="N395" s="220" t="s">
        <v>42</v>
      </c>
      <c r="O395" s="84"/>
      <c r="P395" s="221">
        <f>O395*H395</f>
        <v>0</v>
      </c>
      <c r="Q395" s="221">
        <v>0</v>
      </c>
      <c r="R395" s="221">
        <f>Q395*H395</f>
        <v>0</v>
      </c>
      <c r="S395" s="221">
        <v>0</v>
      </c>
      <c r="T395" s="222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3" t="s">
        <v>221</v>
      </c>
      <c r="AT395" s="223" t="s">
        <v>142</v>
      </c>
      <c r="AU395" s="223" t="s">
        <v>81</v>
      </c>
      <c r="AY395" s="17" t="s">
        <v>138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79</v>
      </c>
      <c r="BK395" s="224">
        <f>ROUND(I395*H395,2)</f>
        <v>0</v>
      </c>
      <c r="BL395" s="17" t="s">
        <v>221</v>
      </c>
      <c r="BM395" s="223" t="s">
        <v>674</v>
      </c>
    </row>
    <row r="396" spans="1:47" s="2" customFormat="1" ht="12">
      <c r="A396" s="38"/>
      <c r="B396" s="39"/>
      <c r="C396" s="40"/>
      <c r="D396" s="225" t="s">
        <v>149</v>
      </c>
      <c r="E396" s="40"/>
      <c r="F396" s="226" t="s">
        <v>675</v>
      </c>
      <c r="G396" s="40"/>
      <c r="H396" s="40"/>
      <c r="I396" s="227"/>
      <c r="J396" s="40"/>
      <c r="K396" s="40"/>
      <c r="L396" s="44"/>
      <c r="M396" s="228"/>
      <c r="N396" s="229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149</v>
      </c>
      <c r="AU396" s="17" t="s">
        <v>81</v>
      </c>
    </row>
    <row r="397" spans="1:65" s="2" customFormat="1" ht="24.15" customHeight="1">
      <c r="A397" s="38"/>
      <c r="B397" s="39"/>
      <c r="C397" s="212" t="s">
        <v>226</v>
      </c>
      <c r="D397" s="212" t="s">
        <v>142</v>
      </c>
      <c r="E397" s="213" t="s">
        <v>676</v>
      </c>
      <c r="F397" s="214" t="s">
        <v>677</v>
      </c>
      <c r="G397" s="215" t="s">
        <v>145</v>
      </c>
      <c r="H397" s="216">
        <v>83.892</v>
      </c>
      <c r="I397" s="217"/>
      <c r="J397" s="218">
        <f>ROUND(I397*H397,2)</f>
        <v>0</v>
      </c>
      <c r="K397" s="214" t="s">
        <v>146</v>
      </c>
      <c r="L397" s="44"/>
      <c r="M397" s="219" t="s">
        <v>19</v>
      </c>
      <c r="N397" s="220" t="s">
        <v>42</v>
      </c>
      <c r="O397" s="84"/>
      <c r="P397" s="221">
        <f>O397*H397</f>
        <v>0</v>
      </c>
      <c r="Q397" s="221">
        <v>0.0015</v>
      </c>
      <c r="R397" s="221">
        <f>Q397*H397</f>
        <v>0.125838</v>
      </c>
      <c r="S397" s="221">
        <v>0</v>
      </c>
      <c r="T397" s="222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3" t="s">
        <v>221</v>
      </c>
      <c r="AT397" s="223" t="s">
        <v>142</v>
      </c>
      <c r="AU397" s="223" t="s">
        <v>81</v>
      </c>
      <c r="AY397" s="17" t="s">
        <v>138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7" t="s">
        <v>79</v>
      </c>
      <c r="BK397" s="224">
        <f>ROUND(I397*H397,2)</f>
        <v>0</v>
      </c>
      <c r="BL397" s="17" t="s">
        <v>221</v>
      </c>
      <c r="BM397" s="223" t="s">
        <v>678</v>
      </c>
    </row>
    <row r="398" spans="1:47" s="2" customFormat="1" ht="12">
      <c r="A398" s="38"/>
      <c r="B398" s="39"/>
      <c r="C398" s="40"/>
      <c r="D398" s="225" t="s">
        <v>149</v>
      </c>
      <c r="E398" s="40"/>
      <c r="F398" s="226" t="s">
        <v>679</v>
      </c>
      <c r="G398" s="40"/>
      <c r="H398" s="40"/>
      <c r="I398" s="227"/>
      <c r="J398" s="40"/>
      <c r="K398" s="40"/>
      <c r="L398" s="44"/>
      <c r="M398" s="228"/>
      <c r="N398" s="229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149</v>
      </c>
      <c r="AU398" s="17" t="s">
        <v>81</v>
      </c>
    </row>
    <row r="399" spans="1:51" s="13" customFormat="1" ht="12">
      <c r="A399" s="13"/>
      <c r="B399" s="230"/>
      <c r="C399" s="231"/>
      <c r="D399" s="232" t="s">
        <v>156</v>
      </c>
      <c r="E399" s="233" t="s">
        <v>19</v>
      </c>
      <c r="F399" s="234" t="s">
        <v>157</v>
      </c>
      <c r="G399" s="231"/>
      <c r="H399" s="233" t="s">
        <v>19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0" t="s">
        <v>156</v>
      </c>
      <c r="AU399" s="240" t="s">
        <v>81</v>
      </c>
      <c r="AV399" s="13" t="s">
        <v>79</v>
      </c>
      <c r="AW399" s="13" t="s">
        <v>33</v>
      </c>
      <c r="AX399" s="13" t="s">
        <v>71</v>
      </c>
      <c r="AY399" s="240" t="s">
        <v>138</v>
      </c>
    </row>
    <row r="400" spans="1:51" s="14" customFormat="1" ht="12">
      <c r="A400" s="14"/>
      <c r="B400" s="241"/>
      <c r="C400" s="242"/>
      <c r="D400" s="232" t="s">
        <v>156</v>
      </c>
      <c r="E400" s="243" t="s">
        <v>19</v>
      </c>
      <c r="F400" s="244" t="s">
        <v>680</v>
      </c>
      <c r="G400" s="242"/>
      <c r="H400" s="245">
        <v>13.79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1" t="s">
        <v>156</v>
      </c>
      <c r="AU400" s="251" t="s">
        <v>81</v>
      </c>
      <c r="AV400" s="14" t="s">
        <v>81</v>
      </c>
      <c r="AW400" s="14" t="s">
        <v>33</v>
      </c>
      <c r="AX400" s="14" t="s">
        <v>71</v>
      </c>
      <c r="AY400" s="251" t="s">
        <v>138</v>
      </c>
    </row>
    <row r="401" spans="1:51" s="14" customFormat="1" ht="12">
      <c r="A401" s="14"/>
      <c r="B401" s="241"/>
      <c r="C401" s="242"/>
      <c r="D401" s="232" t="s">
        <v>156</v>
      </c>
      <c r="E401" s="243" t="s">
        <v>19</v>
      </c>
      <c r="F401" s="244" t="s">
        <v>681</v>
      </c>
      <c r="G401" s="242"/>
      <c r="H401" s="245">
        <v>4.865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1" t="s">
        <v>156</v>
      </c>
      <c r="AU401" s="251" t="s">
        <v>81</v>
      </c>
      <c r="AV401" s="14" t="s">
        <v>81</v>
      </c>
      <c r="AW401" s="14" t="s">
        <v>33</v>
      </c>
      <c r="AX401" s="14" t="s">
        <v>71</v>
      </c>
      <c r="AY401" s="251" t="s">
        <v>138</v>
      </c>
    </row>
    <row r="402" spans="1:51" s="14" customFormat="1" ht="12">
      <c r="A402" s="14"/>
      <c r="B402" s="241"/>
      <c r="C402" s="242"/>
      <c r="D402" s="232" t="s">
        <v>156</v>
      </c>
      <c r="E402" s="243" t="s">
        <v>19</v>
      </c>
      <c r="F402" s="244" t="s">
        <v>682</v>
      </c>
      <c r="G402" s="242"/>
      <c r="H402" s="245">
        <v>2.94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156</v>
      </c>
      <c r="AU402" s="251" t="s">
        <v>81</v>
      </c>
      <c r="AV402" s="14" t="s">
        <v>81</v>
      </c>
      <c r="AW402" s="14" t="s">
        <v>33</v>
      </c>
      <c r="AX402" s="14" t="s">
        <v>71</v>
      </c>
      <c r="AY402" s="251" t="s">
        <v>138</v>
      </c>
    </row>
    <row r="403" spans="1:51" s="14" customFormat="1" ht="12">
      <c r="A403" s="14"/>
      <c r="B403" s="241"/>
      <c r="C403" s="242"/>
      <c r="D403" s="232" t="s">
        <v>156</v>
      </c>
      <c r="E403" s="243" t="s">
        <v>19</v>
      </c>
      <c r="F403" s="244" t="s">
        <v>683</v>
      </c>
      <c r="G403" s="242"/>
      <c r="H403" s="245">
        <v>4.98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1" t="s">
        <v>156</v>
      </c>
      <c r="AU403" s="251" t="s">
        <v>81</v>
      </c>
      <c r="AV403" s="14" t="s">
        <v>81</v>
      </c>
      <c r="AW403" s="14" t="s">
        <v>33</v>
      </c>
      <c r="AX403" s="14" t="s">
        <v>71</v>
      </c>
      <c r="AY403" s="251" t="s">
        <v>138</v>
      </c>
    </row>
    <row r="404" spans="1:51" s="13" customFormat="1" ht="12">
      <c r="A404" s="13"/>
      <c r="B404" s="230"/>
      <c r="C404" s="231"/>
      <c r="D404" s="232" t="s">
        <v>156</v>
      </c>
      <c r="E404" s="233" t="s">
        <v>19</v>
      </c>
      <c r="F404" s="234" t="s">
        <v>160</v>
      </c>
      <c r="G404" s="231"/>
      <c r="H404" s="233" t="s">
        <v>19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156</v>
      </c>
      <c r="AU404" s="240" t="s">
        <v>81</v>
      </c>
      <c r="AV404" s="13" t="s">
        <v>79</v>
      </c>
      <c r="AW404" s="13" t="s">
        <v>33</v>
      </c>
      <c r="AX404" s="13" t="s">
        <v>71</v>
      </c>
      <c r="AY404" s="240" t="s">
        <v>138</v>
      </c>
    </row>
    <row r="405" spans="1:51" s="14" customFormat="1" ht="12">
      <c r="A405" s="14"/>
      <c r="B405" s="241"/>
      <c r="C405" s="242"/>
      <c r="D405" s="232" t="s">
        <v>156</v>
      </c>
      <c r="E405" s="243" t="s">
        <v>19</v>
      </c>
      <c r="F405" s="244" t="s">
        <v>684</v>
      </c>
      <c r="G405" s="242"/>
      <c r="H405" s="245">
        <v>15.1</v>
      </c>
      <c r="I405" s="246"/>
      <c r="J405" s="242"/>
      <c r="K405" s="242"/>
      <c r="L405" s="247"/>
      <c r="M405" s="248"/>
      <c r="N405" s="249"/>
      <c r="O405" s="249"/>
      <c r="P405" s="249"/>
      <c r="Q405" s="249"/>
      <c r="R405" s="249"/>
      <c r="S405" s="249"/>
      <c r="T405" s="25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1" t="s">
        <v>156</v>
      </c>
      <c r="AU405" s="251" t="s">
        <v>81</v>
      </c>
      <c r="AV405" s="14" t="s">
        <v>81</v>
      </c>
      <c r="AW405" s="14" t="s">
        <v>33</v>
      </c>
      <c r="AX405" s="14" t="s">
        <v>71</v>
      </c>
      <c r="AY405" s="251" t="s">
        <v>138</v>
      </c>
    </row>
    <row r="406" spans="1:51" s="14" customFormat="1" ht="12">
      <c r="A406" s="14"/>
      <c r="B406" s="241"/>
      <c r="C406" s="242"/>
      <c r="D406" s="232" t="s">
        <v>156</v>
      </c>
      <c r="E406" s="243" t="s">
        <v>19</v>
      </c>
      <c r="F406" s="244" t="s">
        <v>685</v>
      </c>
      <c r="G406" s="242"/>
      <c r="H406" s="245">
        <v>3.87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156</v>
      </c>
      <c r="AU406" s="251" t="s">
        <v>81</v>
      </c>
      <c r="AV406" s="14" t="s">
        <v>81</v>
      </c>
      <c r="AW406" s="14" t="s">
        <v>33</v>
      </c>
      <c r="AX406" s="14" t="s">
        <v>71</v>
      </c>
      <c r="AY406" s="251" t="s">
        <v>138</v>
      </c>
    </row>
    <row r="407" spans="1:51" s="14" customFormat="1" ht="12">
      <c r="A407" s="14"/>
      <c r="B407" s="241"/>
      <c r="C407" s="242"/>
      <c r="D407" s="232" t="s">
        <v>156</v>
      </c>
      <c r="E407" s="243" t="s">
        <v>19</v>
      </c>
      <c r="F407" s="244" t="s">
        <v>686</v>
      </c>
      <c r="G407" s="242"/>
      <c r="H407" s="245">
        <v>6.451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1" t="s">
        <v>156</v>
      </c>
      <c r="AU407" s="251" t="s">
        <v>81</v>
      </c>
      <c r="AV407" s="14" t="s">
        <v>81</v>
      </c>
      <c r="AW407" s="14" t="s">
        <v>33</v>
      </c>
      <c r="AX407" s="14" t="s">
        <v>71</v>
      </c>
      <c r="AY407" s="251" t="s">
        <v>138</v>
      </c>
    </row>
    <row r="408" spans="1:51" s="14" customFormat="1" ht="12">
      <c r="A408" s="14"/>
      <c r="B408" s="241"/>
      <c r="C408" s="242"/>
      <c r="D408" s="232" t="s">
        <v>156</v>
      </c>
      <c r="E408" s="243" t="s">
        <v>19</v>
      </c>
      <c r="F408" s="244" t="s">
        <v>687</v>
      </c>
      <c r="G408" s="242"/>
      <c r="H408" s="245">
        <v>4.26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156</v>
      </c>
      <c r="AU408" s="251" t="s">
        <v>81</v>
      </c>
      <c r="AV408" s="14" t="s">
        <v>81</v>
      </c>
      <c r="AW408" s="14" t="s">
        <v>33</v>
      </c>
      <c r="AX408" s="14" t="s">
        <v>71</v>
      </c>
      <c r="AY408" s="251" t="s">
        <v>138</v>
      </c>
    </row>
    <row r="409" spans="1:51" s="13" customFormat="1" ht="12">
      <c r="A409" s="13"/>
      <c r="B409" s="230"/>
      <c r="C409" s="231"/>
      <c r="D409" s="232" t="s">
        <v>156</v>
      </c>
      <c r="E409" s="233" t="s">
        <v>19</v>
      </c>
      <c r="F409" s="234" t="s">
        <v>163</v>
      </c>
      <c r="G409" s="231"/>
      <c r="H409" s="233" t="s">
        <v>19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0" t="s">
        <v>156</v>
      </c>
      <c r="AU409" s="240" t="s">
        <v>81</v>
      </c>
      <c r="AV409" s="13" t="s">
        <v>79</v>
      </c>
      <c r="AW409" s="13" t="s">
        <v>33</v>
      </c>
      <c r="AX409" s="13" t="s">
        <v>71</v>
      </c>
      <c r="AY409" s="240" t="s">
        <v>138</v>
      </c>
    </row>
    <row r="410" spans="1:51" s="14" customFormat="1" ht="12">
      <c r="A410" s="14"/>
      <c r="B410" s="241"/>
      <c r="C410" s="242"/>
      <c r="D410" s="232" t="s">
        <v>156</v>
      </c>
      <c r="E410" s="243" t="s">
        <v>19</v>
      </c>
      <c r="F410" s="244" t="s">
        <v>688</v>
      </c>
      <c r="G410" s="242"/>
      <c r="H410" s="245">
        <v>14.9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1" t="s">
        <v>156</v>
      </c>
      <c r="AU410" s="251" t="s">
        <v>81</v>
      </c>
      <c r="AV410" s="14" t="s">
        <v>81</v>
      </c>
      <c r="AW410" s="14" t="s">
        <v>33</v>
      </c>
      <c r="AX410" s="14" t="s">
        <v>71</v>
      </c>
      <c r="AY410" s="251" t="s">
        <v>138</v>
      </c>
    </row>
    <row r="411" spans="1:51" s="14" customFormat="1" ht="12">
      <c r="A411" s="14"/>
      <c r="B411" s="241"/>
      <c r="C411" s="242"/>
      <c r="D411" s="232" t="s">
        <v>156</v>
      </c>
      <c r="E411" s="243" t="s">
        <v>19</v>
      </c>
      <c r="F411" s="244" t="s">
        <v>689</v>
      </c>
      <c r="G411" s="242"/>
      <c r="H411" s="245">
        <v>4.786</v>
      </c>
      <c r="I411" s="246"/>
      <c r="J411" s="242"/>
      <c r="K411" s="242"/>
      <c r="L411" s="247"/>
      <c r="M411" s="248"/>
      <c r="N411" s="249"/>
      <c r="O411" s="249"/>
      <c r="P411" s="249"/>
      <c r="Q411" s="249"/>
      <c r="R411" s="249"/>
      <c r="S411" s="249"/>
      <c r="T411" s="25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1" t="s">
        <v>156</v>
      </c>
      <c r="AU411" s="251" t="s">
        <v>81</v>
      </c>
      <c r="AV411" s="14" t="s">
        <v>81</v>
      </c>
      <c r="AW411" s="14" t="s">
        <v>33</v>
      </c>
      <c r="AX411" s="14" t="s">
        <v>71</v>
      </c>
      <c r="AY411" s="251" t="s">
        <v>138</v>
      </c>
    </row>
    <row r="412" spans="1:51" s="14" customFormat="1" ht="12">
      <c r="A412" s="14"/>
      <c r="B412" s="241"/>
      <c r="C412" s="242"/>
      <c r="D412" s="232" t="s">
        <v>156</v>
      </c>
      <c r="E412" s="243" t="s">
        <v>19</v>
      </c>
      <c r="F412" s="244" t="s">
        <v>690</v>
      </c>
      <c r="G412" s="242"/>
      <c r="H412" s="245">
        <v>7.95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1" t="s">
        <v>156</v>
      </c>
      <c r="AU412" s="251" t="s">
        <v>81</v>
      </c>
      <c r="AV412" s="14" t="s">
        <v>81</v>
      </c>
      <c r="AW412" s="14" t="s">
        <v>33</v>
      </c>
      <c r="AX412" s="14" t="s">
        <v>71</v>
      </c>
      <c r="AY412" s="251" t="s">
        <v>138</v>
      </c>
    </row>
    <row r="413" spans="1:51" s="15" customFormat="1" ht="12">
      <c r="A413" s="15"/>
      <c r="B413" s="252"/>
      <c r="C413" s="253"/>
      <c r="D413" s="232" t="s">
        <v>156</v>
      </c>
      <c r="E413" s="254" t="s">
        <v>19</v>
      </c>
      <c r="F413" s="255" t="s">
        <v>166</v>
      </c>
      <c r="G413" s="253"/>
      <c r="H413" s="256">
        <v>83.89200000000001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2" t="s">
        <v>156</v>
      </c>
      <c r="AU413" s="262" t="s">
        <v>81</v>
      </c>
      <c r="AV413" s="15" t="s">
        <v>147</v>
      </c>
      <c r="AW413" s="15" t="s">
        <v>33</v>
      </c>
      <c r="AX413" s="15" t="s">
        <v>79</v>
      </c>
      <c r="AY413" s="262" t="s">
        <v>138</v>
      </c>
    </row>
    <row r="414" spans="1:65" s="2" customFormat="1" ht="16.5" customHeight="1">
      <c r="A414" s="38"/>
      <c r="B414" s="39"/>
      <c r="C414" s="212" t="s">
        <v>691</v>
      </c>
      <c r="D414" s="212" t="s">
        <v>142</v>
      </c>
      <c r="E414" s="213" t="s">
        <v>692</v>
      </c>
      <c r="F414" s="214" t="s">
        <v>693</v>
      </c>
      <c r="G414" s="215" t="s">
        <v>243</v>
      </c>
      <c r="H414" s="216">
        <v>187.856</v>
      </c>
      <c r="I414" s="217"/>
      <c r="J414" s="218">
        <f>ROUND(I414*H414,2)</f>
        <v>0</v>
      </c>
      <c r="K414" s="214" t="s">
        <v>146</v>
      </c>
      <c r="L414" s="44"/>
      <c r="M414" s="219" t="s">
        <v>19</v>
      </c>
      <c r="N414" s="220" t="s">
        <v>42</v>
      </c>
      <c r="O414" s="84"/>
      <c r="P414" s="221">
        <f>O414*H414</f>
        <v>0</v>
      </c>
      <c r="Q414" s="221">
        <v>3E-05</v>
      </c>
      <c r="R414" s="221">
        <f>Q414*H414</f>
        <v>0.00563568</v>
      </c>
      <c r="S414" s="221">
        <v>0</v>
      </c>
      <c r="T414" s="222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3" t="s">
        <v>221</v>
      </c>
      <c r="AT414" s="223" t="s">
        <v>142</v>
      </c>
      <c r="AU414" s="223" t="s">
        <v>81</v>
      </c>
      <c r="AY414" s="17" t="s">
        <v>138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7" t="s">
        <v>79</v>
      </c>
      <c r="BK414" s="224">
        <f>ROUND(I414*H414,2)</f>
        <v>0</v>
      </c>
      <c r="BL414" s="17" t="s">
        <v>221</v>
      </c>
      <c r="BM414" s="223" t="s">
        <v>694</v>
      </c>
    </row>
    <row r="415" spans="1:47" s="2" customFormat="1" ht="12">
      <c r="A415" s="38"/>
      <c r="B415" s="39"/>
      <c r="C415" s="40"/>
      <c r="D415" s="225" t="s">
        <v>149</v>
      </c>
      <c r="E415" s="40"/>
      <c r="F415" s="226" t="s">
        <v>695</v>
      </c>
      <c r="G415" s="40"/>
      <c r="H415" s="40"/>
      <c r="I415" s="227"/>
      <c r="J415" s="40"/>
      <c r="K415" s="40"/>
      <c r="L415" s="44"/>
      <c r="M415" s="228"/>
      <c r="N415" s="229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149</v>
      </c>
      <c r="AU415" s="17" t="s">
        <v>81</v>
      </c>
    </row>
    <row r="416" spans="1:51" s="13" customFormat="1" ht="12">
      <c r="A416" s="13"/>
      <c r="B416" s="230"/>
      <c r="C416" s="231"/>
      <c r="D416" s="232" t="s">
        <v>156</v>
      </c>
      <c r="E416" s="233" t="s">
        <v>19</v>
      </c>
      <c r="F416" s="234" t="s">
        <v>157</v>
      </c>
      <c r="G416" s="231"/>
      <c r="H416" s="233" t="s">
        <v>19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156</v>
      </c>
      <c r="AU416" s="240" t="s">
        <v>81</v>
      </c>
      <c r="AV416" s="13" t="s">
        <v>79</v>
      </c>
      <c r="AW416" s="13" t="s">
        <v>33</v>
      </c>
      <c r="AX416" s="13" t="s">
        <v>71</v>
      </c>
      <c r="AY416" s="240" t="s">
        <v>138</v>
      </c>
    </row>
    <row r="417" spans="1:51" s="14" customFormat="1" ht="12">
      <c r="A417" s="14"/>
      <c r="B417" s="241"/>
      <c r="C417" s="242"/>
      <c r="D417" s="232" t="s">
        <v>156</v>
      </c>
      <c r="E417" s="243" t="s">
        <v>19</v>
      </c>
      <c r="F417" s="244" t="s">
        <v>696</v>
      </c>
      <c r="G417" s="242"/>
      <c r="H417" s="245">
        <v>47.5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156</v>
      </c>
      <c r="AU417" s="251" t="s">
        <v>81</v>
      </c>
      <c r="AV417" s="14" t="s">
        <v>81</v>
      </c>
      <c r="AW417" s="14" t="s">
        <v>33</v>
      </c>
      <c r="AX417" s="14" t="s">
        <v>71</v>
      </c>
      <c r="AY417" s="251" t="s">
        <v>138</v>
      </c>
    </row>
    <row r="418" spans="1:51" s="14" customFormat="1" ht="12">
      <c r="A418" s="14"/>
      <c r="B418" s="241"/>
      <c r="C418" s="242"/>
      <c r="D418" s="232" t="s">
        <v>156</v>
      </c>
      <c r="E418" s="243" t="s">
        <v>19</v>
      </c>
      <c r="F418" s="244" t="s">
        <v>697</v>
      </c>
      <c r="G418" s="242"/>
      <c r="H418" s="245">
        <v>6.8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1" t="s">
        <v>156</v>
      </c>
      <c r="AU418" s="251" t="s">
        <v>81</v>
      </c>
      <c r="AV418" s="14" t="s">
        <v>81</v>
      </c>
      <c r="AW418" s="14" t="s">
        <v>33</v>
      </c>
      <c r="AX418" s="14" t="s">
        <v>71</v>
      </c>
      <c r="AY418" s="251" t="s">
        <v>138</v>
      </c>
    </row>
    <row r="419" spans="1:51" s="13" customFormat="1" ht="12">
      <c r="A419" s="13"/>
      <c r="B419" s="230"/>
      <c r="C419" s="231"/>
      <c r="D419" s="232" t="s">
        <v>156</v>
      </c>
      <c r="E419" s="233" t="s">
        <v>19</v>
      </c>
      <c r="F419" s="234" t="s">
        <v>160</v>
      </c>
      <c r="G419" s="231"/>
      <c r="H419" s="233" t="s">
        <v>19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0" t="s">
        <v>156</v>
      </c>
      <c r="AU419" s="240" t="s">
        <v>81</v>
      </c>
      <c r="AV419" s="13" t="s">
        <v>79</v>
      </c>
      <c r="AW419" s="13" t="s">
        <v>33</v>
      </c>
      <c r="AX419" s="13" t="s">
        <v>71</v>
      </c>
      <c r="AY419" s="240" t="s">
        <v>138</v>
      </c>
    </row>
    <row r="420" spans="1:51" s="14" customFormat="1" ht="12">
      <c r="A420" s="14"/>
      <c r="B420" s="241"/>
      <c r="C420" s="242"/>
      <c r="D420" s="232" t="s">
        <v>156</v>
      </c>
      <c r="E420" s="243" t="s">
        <v>19</v>
      </c>
      <c r="F420" s="244" t="s">
        <v>684</v>
      </c>
      <c r="G420" s="242"/>
      <c r="H420" s="245">
        <v>15.1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1" t="s">
        <v>156</v>
      </c>
      <c r="AU420" s="251" t="s">
        <v>81</v>
      </c>
      <c r="AV420" s="14" t="s">
        <v>81</v>
      </c>
      <c r="AW420" s="14" t="s">
        <v>33</v>
      </c>
      <c r="AX420" s="14" t="s">
        <v>71</v>
      </c>
      <c r="AY420" s="251" t="s">
        <v>138</v>
      </c>
    </row>
    <row r="421" spans="1:51" s="14" customFormat="1" ht="12">
      <c r="A421" s="14"/>
      <c r="B421" s="241"/>
      <c r="C421" s="242"/>
      <c r="D421" s="232" t="s">
        <v>156</v>
      </c>
      <c r="E421" s="243" t="s">
        <v>19</v>
      </c>
      <c r="F421" s="244" t="s">
        <v>698</v>
      </c>
      <c r="G421" s="242"/>
      <c r="H421" s="245">
        <v>12.9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1" t="s">
        <v>156</v>
      </c>
      <c r="AU421" s="251" t="s">
        <v>81</v>
      </c>
      <c r="AV421" s="14" t="s">
        <v>81</v>
      </c>
      <c r="AW421" s="14" t="s">
        <v>33</v>
      </c>
      <c r="AX421" s="14" t="s">
        <v>71</v>
      </c>
      <c r="AY421" s="251" t="s">
        <v>138</v>
      </c>
    </row>
    <row r="422" spans="1:51" s="14" customFormat="1" ht="12">
      <c r="A422" s="14"/>
      <c r="B422" s="241"/>
      <c r="C422" s="242"/>
      <c r="D422" s="232" t="s">
        <v>156</v>
      </c>
      <c r="E422" s="243" t="s">
        <v>19</v>
      </c>
      <c r="F422" s="244" t="s">
        <v>699</v>
      </c>
      <c r="G422" s="242"/>
      <c r="H422" s="245">
        <v>21.504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1" t="s">
        <v>156</v>
      </c>
      <c r="AU422" s="251" t="s">
        <v>81</v>
      </c>
      <c r="AV422" s="14" t="s">
        <v>81</v>
      </c>
      <c r="AW422" s="14" t="s">
        <v>33</v>
      </c>
      <c r="AX422" s="14" t="s">
        <v>71</v>
      </c>
      <c r="AY422" s="251" t="s">
        <v>138</v>
      </c>
    </row>
    <row r="423" spans="1:51" s="14" customFormat="1" ht="12">
      <c r="A423" s="14"/>
      <c r="B423" s="241"/>
      <c r="C423" s="242"/>
      <c r="D423" s="232" t="s">
        <v>156</v>
      </c>
      <c r="E423" s="243" t="s">
        <v>19</v>
      </c>
      <c r="F423" s="244" t="s">
        <v>700</v>
      </c>
      <c r="G423" s="242"/>
      <c r="H423" s="245">
        <v>14.2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156</v>
      </c>
      <c r="AU423" s="251" t="s">
        <v>81</v>
      </c>
      <c r="AV423" s="14" t="s">
        <v>81</v>
      </c>
      <c r="AW423" s="14" t="s">
        <v>33</v>
      </c>
      <c r="AX423" s="14" t="s">
        <v>71</v>
      </c>
      <c r="AY423" s="251" t="s">
        <v>138</v>
      </c>
    </row>
    <row r="424" spans="1:51" s="13" customFormat="1" ht="12">
      <c r="A424" s="13"/>
      <c r="B424" s="230"/>
      <c r="C424" s="231"/>
      <c r="D424" s="232" t="s">
        <v>156</v>
      </c>
      <c r="E424" s="233" t="s">
        <v>19</v>
      </c>
      <c r="F424" s="234" t="s">
        <v>163</v>
      </c>
      <c r="G424" s="231"/>
      <c r="H424" s="233" t="s">
        <v>19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0" t="s">
        <v>156</v>
      </c>
      <c r="AU424" s="240" t="s">
        <v>81</v>
      </c>
      <c r="AV424" s="13" t="s">
        <v>79</v>
      </c>
      <c r="AW424" s="13" t="s">
        <v>33</v>
      </c>
      <c r="AX424" s="13" t="s">
        <v>71</v>
      </c>
      <c r="AY424" s="240" t="s">
        <v>138</v>
      </c>
    </row>
    <row r="425" spans="1:51" s="14" customFormat="1" ht="12">
      <c r="A425" s="14"/>
      <c r="B425" s="241"/>
      <c r="C425" s="242"/>
      <c r="D425" s="232" t="s">
        <v>156</v>
      </c>
      <c r="E425" s="243" t="s">
        <v>19</v>
      </c>
      <c r="F425" s="244" t="s">
        <v>701</v>
      </c>
      <c r="G425" s="242"/>
      <c r="H425" s="245">
        <v>15.952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1" t="s">
        <v>156</v>
      </c>
      <c r="AU425" s="251" t="s">
        <v>81</v>
      </c>
      <c r="AV425" s="14" t="s">
        <v>81</v>
      </c>
      <c r="AW425" s="14" t="s">
        <v>33</v>
      </c>
      <c r="AX425" s="14" t="s">
        <v>71</v>
      </c>
      <c r="AY425" s="251" t="s">
        <v>138</v>
      </c>
    </row>
    <row r="426" spans="1:51" s="14" customFormat="1" ht="12">
      <c r="A426" s="14"/>
      <c r="B426" s="241"/>
      <c r="C426" s="242"/>
      <c r="D426" s="232" t="s">
        <v>156</v>
      </c>
      <c r="E426" s="243" t="s">
        <v>19</v>
      </c>
      <c r="F426" s="244" t="s">
        <v>702</v>
      </c>
      <c r="G426" s="242"/>
      <c r="H426" s="245">
        <v>26.5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1" t="s">
        <v>156</v>
      </c>
      <c r="AU426" s="251" t="s">
        <v>81</v>
      </c>
      <c r="AV426" s="14" t="s">
        <v>81</v>
      </c>
      <c r="AW426" s="14" t="s">
        <v>33</v>
      </c>
      <c r="AX426" s="14" t="s">
        <v>71</v>
      </c>
      <c r="AY426" s="251" t="s">
        <v>138</v>
      </c>
    </row>
    <row r="427" spans="1:51" s="14" customFormat="1" ht="12">
      <c r="A427" s="14"/>
      <c r="B427" s="241"/>
      <c r="C427" s="242"/>
      <c r="D427" s="232" t="s">
        <v>156</v>
      </c>
      <c r="E427" s="243" t="s">
        <v>19</v>
      </c>
      <c r="F427" s="244" t="s">
        <v>703</v>
      </c>
      <c r="G427" s="242"/>
      <c r="H427" s="245">
        <v>27.4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156</v>
      </c>
      <c r="AU427" s="251" t="s">
        <v>81</v>
      </c>
      <c r="AV427" s="14" t="s">
        <v>81</v>
      </c>
      <c r="AW427" s="14" t="s">
        <v>33</v>
      </c>
      <c r="AX427" s="14" t="s">
        <v>71</v>
      </c>
      <c r="AY427" s="251" t="s">
        <v>138</v>
      </c>
    </row>
    <row r="428" spans="1:51" s="15" customFormat="1" ht="12">
      <c r="A428" s="15"/>
      <c r="B428" s="252"/>
      <c r="C428" s="253"/>
      <c r="D428" s="232" t="s">
        <v>156</v>
      </c>
      <c r="E428" s="254" t="s">
        <v>19</v>
      </c>
      <c r="F428" s="255" t="s">
        <v>166</v>
      </c>
      <c r="G428" s="253"/>
      <c r="H428" s="256">
        <v>187.85600000000002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2" t="s">
        <v>156</v>
      </c>
      <c r="AU428" s="262" t="s">
        <v>81</v>
      </c>
      <c r="AV428" s="15" t="s">
        <v>147</v>
      </c>
      <c r="AW428" s="15" t="s">
        <v>33</v>
      </c>
      <c r="AX428" s="15" t="s">
        <v>79</v>
      </c>
      <c r="AY428" s="262" t="s">
        <v>138</v>
      </c>
    </row>
    <row r="429" spans="1:65" s="2" customFormat="1" ht="24.15" customHeight="1">
      <c r="A429" s="38"/>
      <c r="B429" s="39"/>
      <c r="C429" s="212" t="s">
        <v>232</v>
      </c>
      <c r="D429" s="212" t="s">
        <v>142</v>
      </c>
      <c r="E429" s="213" t="s">
        <v>704</v>
      </c>
      <c r="F429" s="214" t="s">
        <v>705</v>
      </c>
      <c r="G429" s="215" t="s">
        <v>243</v>
      </c>
      <c r="H429" s="216">
        <v>148.771</v>
      </c>
      <c r="I429" s="217"/>
      <c r="J429" s="218">
        <f>ROUND(I429*H429,2)</f>
        <v>0</v>
      </c>
      <c r="K429" s="214" t="s">
        <v>146</v>
      </c>
      <c r="L429" s="44"/>
      <c r="M429" s="219" t="s">
        <v>19</v>
      </c>
      <c r="N429" s="220" t="s">
        <v>42</v>
      </c>
      <c r="O429" s="84"/>
      <c r="P429" s="221">
        <f>O429*H429</f>
        <v>0</v>
      </c>
      <c r="Q429" s="221">
        <v>0.00017</v>
      </c>
      <c r="R429" s="221">
        <f>Q429*H429</f>
        <v>0.02529107</v>
      </c>
      <c r="S429" s="221">
        <v>0</v>
      </c>
      <c r="T429" s="222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3" t="s">
        <v>221</v>
      </c>
      <c r="AT429" s="223" t="s">
        <v>142</v>
      </c>
      <c r="AU429" s="223" t="s">
        <v>81</v>
      </c>
      <c r="AY429" s="17" t="s">
        <v>138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79</v>
      </c>
      <c r="BK429" s="224">
        <f>ROUND(I429*H429,2)</f>
        <v>0</v>
      </c>
      <c r="BL429" s="17" t="s">
        <v>221</v>
      </c>
      <c r="BM429" s="223" t="s">
        <v>706</v>
      </c>
    </row>
    <row r="430" spans="1:47" s="2" customFormat="1" ht="12">
      <c r="A430" s="38"/>
      <c r="B430" s="39"/>
      <c r="C430" s="40"/>
      <c r="D430" s="225" t="s">
        <v>149</v>
      </c>
      <c r="E430" s="40"/>
      <c r="F430" s="226" t="s">
        <v>707</v>
      </c>
      <c r="G430" s="40"/>
      <c r="H430" s="40"/>
      <c r="I430" s="227"/>
      <c r="J430" s="40"/>
      <c r="K430" s="40"/>
      <c r="L430" s="44"/>
      <c r="M430" s="228"/>
      <c r="N430" s="229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149</v>
      </c>
      <c r="AU430" s="17" t="s">
        <v>81</v>
      </c>
    </row>
    <row r="431" spans="1:51" s="13" customFormat="1" ht="12">
      <c r="A431" s="13"/>
      <c r="B431" s="230"/>
      <c r="C431" s="231"/>
      <c r="D431" s="232" t="s">
        <v>156</v>
      </c>
      <c r="E431" s="233" t="s">
        <v>19</v>
      </c>
      <c r="F431" s="234" t="s">
        <v>157</v>
      </c>
      <c r="G431" s="231"/>
      <c r="H431" s="233" t="s">
        <v>19</v>
      </c>
      <c r="I431" s="235"/>
      <c r="J431" s="231"/>
      <c r="K431" s="231"/>
      <c r="L431" s="236"/>
      <c r="M431" s="237"/>
      <c r="N431" s="238"/>
      <c r="O431" s="238"/>
      <c r="P431" s="238"/>
      <c r="Q431" s="238"/>
      <c r="R431" s="238"/>
      <c r="S431" s="238"/>
      <c r="T431" s="23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0" t="s">
        <v>156</v>
      </c>
      <c r="AU431" s="240" t="s">
        <v>81</v>
      </c>
      <c r="AV431" s="13" t="s">
        <v>79</v>
      </c>
      <c r="AW431" s="13" t="s">
        <v>33</v>
      </c>
      <c r="AX431" s="13" t="s">
        <v>71</v>
      </c>
      <c r="AY431" s="240" t="s">
        <v>138</v>
      </c>
    </row>
    <row r="432" spans="1:51" s="14" customFormat="1" ht="12">
      <c r="A432" s="14"/>
      <c r="B432" s="241"/>
      <c r="C432" s="242"/>
      <c r="D432" s="232" t="s">
        <v>156</v>
      </c>
      <c r="E432" s="243" t="s">
        <v>19</v>
      </c>
      <c r="F432" s="244" t="s">
        <v>708</v>
      </c>
      <c r="G432" s="242"/>
      <c r="H432" s="245">
        <v>16.215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1" t="s">
        <v>156</v>
      </c>
      <c r="AU432" s="251" t="s">
        <v>81</v>
      </c>
      <c r="AV432" s="14" t="s">
        <v>81</v>
      </c>
      <c r="AW432" s="14" t="s">
        <v>33</v>
      </c>
      <c r="AX432" s="14" t="s">
        <v>71</v>
      </c>
      <c r="AY432" s="251" t="s">
        <v>138</v>
      </c>
    </row>
    <row r="433" spans="1:51" s="14" customFormat="1" ht="12">
      <c r="A433" s="14"/>
      <c r="B433" s="241"/>
      <c r="C433" s="242"/>
      <c r="D433" s="232" t="s">
        <v>156</v>
      </c>
      <c r="E433" s="243" t="s">
        <v>19</v>
      </c>
      <c r="F433" s="244" t="s">
        <v>709</v>
      </c>
      <c r="G433" s="242"/>
      <c r="H433" s="245">
        <v>9.8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1" t="s">
        <v>156</v>
      </c>
      <c r="AU433" s="251" t="s">
        <v>81</v>
      </c>
      <c r="AV433" s="14" t="s">
        <v>81</v>
      </c>
      <c r="AW433" s="14" t="s">
        <v>33</v>
      </c>
      <c r="AX433" s="14" t="s">
        <v>71</v>
      </c>
      <c r="AY433" s="251" t="s">
        <v>138</v>
      </c>
    </row>
    <row r="434" spans="1:51" s="14" customFormat="1" ht="12">
      <c r="A434" s="14"/>
      <c r="B434" s="241"/>
      <c r="C434" s="242"/>
      <c r="D434" s="232" t="s">
        <v>156</v>
      </c>
      <c r="E434" s="243" t="s">
        <v>19</v>
      </c>
      <c r="F434" s="244" t="s">
        <v>710</v>
      </c>
      <c r="G434" s="242"/>
      <c r="H434" s="245">
        <v>16.6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1" t="s">
        <v>156</v>
      </c>
      <c r="AU434" s="251" t="s">
        <v>81</v>
      </c>
      <c r="AV434" s="14" t="s">
        <v>81</v>
      </c>
      <c r="AW434" s="14" t="s">
        <v>33</v>
      </c>
      <c r="AX434" s="14" t="s">
        <v>71</v>
      </c>
      <c r="AY434" s="251" t="s">
        <v>138</v>
      </c>
    </row>
    <row r="435" spans="1:51" s="13" customFormat="1" ht="12">
      <c r="A435" s="13"/>
      <c r="B435" s="230"/>
      <c r="C435" s="231"/>
      <c r="D435" s="232" t="s">
        <v>156</v>
      </c>
      <c r="E435" s="233" t="s">
        <v>19</v>
      </c>
      <c r="F435" s="234" t="s">
        <v>160</v>
      </c>
      <c r="G435" s="231"/>
      <c r="H435" s="233" t="s">
        <v>19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156</v>
      </c>
      <c r="AU435" s="240" t="s">
        <v>81</v>
      </c>
      <c r="AV435" s="13" t="s">
        <v>79</v>
      </c>
      <c r="AW435" s="13" t="s">
        <v>33</v>
      </c>
      <c r="AX435" s="13" t="s">
        <v>71</v>
      </c>
      <c r="AY435" s="240" t="s">
        <v>138</v>
      </c>
    </row>
    <row r="436" spans="1:51" s="14" customFormat="1" ht="12">
      <c r="A436" s="14"/>
      <c r="B436" s="241"/>
      <c r="C436" s="242"/>
      <c r="D436" s="232" t="s">
        <v>156</v>
      </c>
      <c r="E436" s="243" t="s">
        <v>19</v>
      </c>
      <c r="F436" s="244" t="s">
        <v>684</v>
      </c>
      <c r="G436" s="242"/>
      <c r="H436" s="245">
        <v>15.1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156</v>
      </c>
      <c r="AU436" s="251" t="s">
        <v>81</v>
      </c>
      <c r="AV436" s="14" t="s">
        <v>81</v>
      </c>
      <c r="AW436" s="14" t="s">
        <v>33</v>
      </c>
      <c r="AX436" s="14" t="s">
        <v>71</v>
      </c>
      <c r="AY436" s="251" t="s">
        <v>138</v>
      </c>
    </row>
    <row r="437" spans="1:51" s="14" customFormat="1" ht="12">
      <c r="A437" s="14"/>
      <c r="B437" s="241"/>
      <c r="C437" s="242"/>
      <c r="D437" s="232" t="s">
        <v>156</v>
      </c>
      <c r="E437" s="243" t="s">
        <v>19</v>
      </c>
      <c r="F437" s="244" t="s">
        <v>698</v>
      </c>
      <c r="G437" s="242"/>
      <c r="H437" s="245">
        <v>12.9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156</v>
      </c>
      <c r="AU437" s="251" t="s">
        <v>81</v>
      </c>
      <c r="AV437" s="14" t="s">
        <v>81</v>
      </c>
      <c r="AW437" s="14" t="s">
        <v>33</v>
      </c>
      <c r="AX437" s="14" t="s">
        <v>71</v>
      </c>
      <c r="AY437" s="251" t="s">
        <v>138</v>
      </c>
    </row>
    <row r="438" spans="1:51" s="14" customFormat="1" ht="12">
      <c r="A438" s="14"/>
      <c r="B438" s="241"/>
      <c r="C438" s="242"/>
      <c r="D438" s="232" t="s">
        <v>156</v>
      </c>
      <c r="E438" s="243" t="s">
        <v>19</v>
      </c>
      <c r="F438" s="244" t="s">
        <v>699</v>
      </c>
      <c r="G438" s="242"/>
      <c r="H438" s="245">
        <v>21.504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1" t="s">
        <v>156</v>
      </c>
      <c r="AU438" s="251" t="s">
        <v>81</v>
      </c>
      <c r="AV438" s="14" t="s">
        <v>81</v>
      </c>
      <c r="AW438" s="14" t="s">
        <v>33</v>
      </c>
      <c r="AX438" s="14" t="s">
        <v>71</v>
      </c>
      <c r="AY438" s="251" t="s">
        <v>138</v>
      </c>
    </row>
    <row r="439" spans="1:51" s="14" customFormat="1" ht="12">
      <c r="A439" s="14"/>
      <c r="B439" s="241"/>
      <c r="C439" s="242"/>
      <c r="D439" s="232" t="s">
        <v>156</v>
      </c>
      <c r="E439" s="243" t="s">
        <v>19</v>
      </c>
      <c r="F439" s="244" t="s">
        <v>700</v>
      </c>
      <c r="G439" s="242"/>
      <c r="H439" s="245">
        <v>14.2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1" t="s">
        <v>156</v>
      </c>
      <c r="AU439" s="251" t="s">
        <v>81</v>
      </c>
      <c r="AV439" s="14" t="s">
        <v>81</v>
      </c>
      <c r="AW439" s="14" t="s">
        <v>33</v>
      </c>
      <c r="AX439" s="14" t="s">
        <v>71</v>
      </c>
      <c r="AY439" s="251" t="s">
        <v>138</v>
      </c>
    </row>
    <row r="440" spans="1:51" s="13" customFormat="1" ht="12">
      <c r="A440" s="13"/>
      <c r="B440" s="230"/>
      <c r="C440" s="231"/>
      <c r="D440" s="232" t="s">
        <v>156</v>
      </c>
      <c r="E440" s="233" t="s">
        <v>19</v>
      </c>
      <c r="F440" s="234" t="s">
        <v>163</v>
      </c>
      <c r="G440" s="231"/>
      <c r="H440" s="233" t="s">
        <v>19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0" t="s">
        <v>156</v>
      </c>
      <c r="AU440" s="240" t="s">
        <v>81</v>
      </c>
      <c r="AV440" s="13" t="s">
        <v>79</v>
      </c>
      <c r="AW440" s="13" t="s">
        <v>33</v>
      </c>
      <c r="AX440" s="13" t="s">
        <v>71</v>
      </c>
      <c r="AY440" s="240" t="s">
        <v>138</v>
      </c>
    </row>
    <row r="441" spans="1:51" s="14" customFormat="1" ht="12">
      <c r="A441" s="14"/>
      <c r="B441" s="241"/>
      <c r="C441" s="242"/>
      <c r="D441" s="232" t="s">
        <v>156</v>
      </c>
      <c r="E441" s="243" t="s">
        <v>19</v>
      </c>
      <c r="F441" s="244" t="s">
        <v>701</v>
      </c>
      <c r="G441" s="242"/>
      <c r="H441" s="245">
        <v>15.952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156</v>
      </c>
      <c r="AU441" s="251" t="s">
        <v>81</v>
      </c>
      <c r="AV441" s="14" t="s">
        <v>81</v>
      </c>
      <c r="AW441" s="14" t="s">
        <v>33</v>
      </c>
      <c r="AX441" s="14" t="s">
        <v>71</v>
      </c>
      <c r="AY441" s="251" t="s">
        <v>138</v>
      </c>
    </row>
    <row r="442" spans="1:51" s="14" customFormat="1" ht="12">
      <c r="A442" s="14"/>
      <c r="B442" s="241"/>
      <c r="C442" s="242"/>
      <c r="D442" s="232" t="s">
        <v>156</v>
      </c>
      <c r="E442" s="243" t="s">
        <v>19</v>
      </c>
      <c r="F442" s="244" t="s">
        <v>702</v>
      </c>
      <c r="G442" s="242"/>
      <c r="H442" s="245">
        <v>26.5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1" t="s">
        <v>156</v>
      </c>
      <c r="AU442" s="251" t="s">
        <v>81</v>
      </c>
      <c r="AV442" s="14" t="s">
        <v>81</v>
      </c>
      <c r="AW442" s="14" t="s">
        <v>33</v>
      </c>
      <c r="AX442" s="14" t="s">
        <v>71</v>
      </c>
      <c r="AY442" s="251" t="s">
        <v>138</v>
      </c>
    </row>
    <row r="443" spans="1:51" s="15" customFormat="1" ht="12">
      <c r="A443" s="15"/>
      <c r="B443" s="252"/>
      <c r="C443" s="253"/>
      <c r="D443" s="232" t="s">
        <v>156</v>
      </c>
      <c r="E443" s="254" t="s">
        <v>19</v>
      </c>
      <c r="F443" s="255" t="s">
        <v>166</v>
      </c>
      <c r="G443" s="253"/>
      <c r="H443" s="256">
        <v>148.77100000000002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2" t="s">
        <v>156</v>
      </c>
      <c r="AU443" s="262" t="s">
        <v>81</v>
      </c>
      <c r="AV443" s="15" t="s">
        <v>147</v>
      </c>
      <c r="AW443" s="15" t="s">
        <v>33</v>
      </c>
      <c r="AX443" s="15" t="s">
        <v>79</v>
      </c>
      <c r="AY443" s="262" t="s">
        <v>138</v>
      </c>
    </row>
    <row r="444" spans="1:65" s="2" customFormat="1" ht="16.5" customHeight="1">
      <c r="A444" s="38"/>
      <c r="B444" s="39"/>
      <c r="C444" s="266" t="s">
        <v>141</v>
      </c>
      <c r="D444" s="266" t="s">
        <v>309</v>
      </c>
      <c r="E444" s="267" t="s">
        <v>711</v>
      </c>
      <c r="F444" s="268" t="s">
        <v>712</v>
      </c>
      <c r="G444" s="269" t="s">
        <v>243</v>
      </c>
      <c r="H444" s="270">
        <v>156.21</v>
      </c>
      <c r="I444" s="271"/>
      <c r="J444" s="272">
        <f>ROUND(I444*H444,2)</f>
        <v>0</v>
      </c>
      <c r="K444" s="268" t="s">
        <v>146</v>
      </c>
      <c r="L444" s="273"/>
      <c r="M444" s="274" t="s">
        <v>19</v>
      </c>
      <c r="N444" s="275" t="s">
        <v>42</v>
      </c>
      <c r="O444" s="84"/>
      <c r="P444" s="221">
        <f>O444*H444</f>
        <v>0</v>
      </c>
      <c r="Q444" s="221">
        <v>5E-05</v>
      </c>
      <c r="R444" s="221">
        <f>Q444*H444</f>
        <v>0.007810500000000001</v>
      </c>
      <c r="S444" s="221">
        <v>0</v>
      </c>
      <c r="T444" s="222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3" t="s">
        <v>548</v>
      </c>
      <c r="AT444" s="223" t="s">
        <v>309</v>
      </c>
      <c r="AU444" s="223" t="s">
        <v>81</v>
      </c>
      <c r="AY444" s="17" t="s">
        <v>138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7" t="s">
        <v>79</v>
      </c>
      <c r="BK444" s="224">
        <f>ROUND(I444*H444,2)</f>
        <v>0</v>
      </c>
      <c r="BL444" s="17" t="s">
        <v>221</v>
      </c>
      <c r="BM444" s="223" t="s">
        <v>713</v>
      </c>
    </row>
    <row r="445" spans="1:51" s="14" customFormat="1" ht="12">
      <c r="A445" s="14"/>
      <c r="B445" s="241"/>
      <c r="C445" s="242"/>
      <c r="D445" s="232" t="s">
        <v>156</v>
      </c>
      <c r="E445" s="242"/>
      <c r="F445" s="244" t="s">
        <v>714</v>
      </c>
      <c r="G445" s="242"/>
      <c r="H445" s="245">
        <v>156.21</v>
      </c>
      <c r="I445" s="246"/>
      <c r="J445" s="242"/>
      <c r="K445" s="242"/>
      <c r="L445" s="247"/>
      <c r="M445" s="248"/>
      <c r="N445" s="249"/>
      <c r="O445" s="249"/>
      <c r="P445" s="249"/>
      <c r="Q445" s="249"/>
      <c r="R445" s="249"/>
      <c r="S445" s="249"/>
      <c r="T445" s="25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1" t="s">
        <v>156</v>
      </c>
      <c r="AU445" s="251" t="s">
        <v>81</v>
      </c>
      <c r="AV445" s="14" t="s">
        <v>81</v>
      </c>
      <c r="AW445" s="14" t="s">
        <v>4</v>
      </c>
      <c r="AX445" s="14" t="s">
        <v>79</v>
      </c>
      <c r="AY445" s="251" t="s">
        <v>138</v>
      </c>
    </row>
    <row r="446" spans="1:65" s="2" customFormat="1" ht="49.05" customHeight="1">
      <c r="A446" s="38"/>
      <c r="B446" s="39"/>
      <c r="C446" s="212" t="s">
        <v>715</v>
      </c>
      <c r="D446" s="212" t="s">
        <v>142</v>
      </c>
      <c r="E446" s="213" t="s">
        <v>716</v>
      </c>
      <c r="F446" s="214" t="s">
        <v>717</v>
      </c>
      <c r="G446" s="215" t="s">
        <v>208</v>
      </c>
      <c r="H446" s="216">
        <v>2.591</v>
      </c>
      <c r="I446" s="217"/>
      <c r="J446" s="218">
        <f>ROUND(I446*H446,2)</f>
        <v>0</v>
      </c>
      <c r="K446" s="214" t="s">
        <v>146</v>
      </c>
      <c r="L446" s="44"/>
      <c r="M446" s="219" t="s">
        <v>19</v>
      </c>
      <c r="N446" s="220" t="s">
        <v>42</v>
      </c>
      <c r="O446" s="84"/>
      <c r="P446" s="221">
        <f>O446*H446</f>
        <v>0</v>
      </c>
      <c r="Q446" s="221">
        <v>0</v>
      </c>
      <c r="R446" s="221">
        <f>Q446*H446</f>
        <v>0</v>
      </c>
      <c r="S446" s="221">
        <v>0</v>
      </c>
      <c r="T446" s="222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3" t="s">
        <v>221</v>
      </c>
      <c r="AT446" s="223" t="s">
        <v>142</v>
      </c>
      <c r="AU446" s="223" t="s">
        <v>81</v>
      </c>
      <c r="AY446" s="17" t="s">
        <v>138</v>
      </c>
      <c r="BE446" s="224">
        <f>IF(N446="základní",J446,0)</f>
        <v>0</v>
      </c>
      <c r="BF446" s="224">
        <f>IF(N446="snížená",J446,0)</f>
        <v>0</v>
      </c>
      <c r="BG446" s="224">
        <f>IF(N446="zákl. přenesená",J446,0)</f>
        <v>0</v>
      </c>
      <c r="BH446" s="224">
        <f>IF(N446="sníž. přenesená",J446,0)</f>
        <v>0</v>
      </c>
      <c r="BI446" s="224">
        <f>IF(N446="nulová",J446,0)</f>
        <v>0</v>
      </c>
      <c r="BJ446" s="17" t="s">
        <v>79</v>
      </c>
      <c r="BK446" s="224">
        <f>ROUND(I446*H446,2)</f>
        <v>0</v>
      </c>
      <c r="BL446" s="17" t="s">
        <v>221</v>
      </c>
      <c r="BM446" s="223" t="s">
        <v>718</v>
      </c>
    </row>
    <row r="447" spans="1:47" s="2" customFormat="1" ht="12">
      <c r="A447" s="38"/>
      <c r="B447" s="39"/>
      <c r="C447" s="40"/>
      <c r="D447" s="225" t="s">
        <v>149</v>
      </c>
      <c r="E447" s="40"/>
      <c r="F447" s="226" t="s">
        <v>719</v>
      </c>
      <c r="G447" s="40"/>
      <c r="H447" s="40"/>
      <c r="I447" s="227"/>
      <c r="J447" s="40"/>
      <c r="K447" s="40"/>
      <c r="L447" s="44"/>
      <c r="M447" s="228"/>
      <c r="N447" s="229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149</v>
      </c>
      <c r="AU447" s="17" t="s">
        <v>81</v>
      </c>
    </row>
    <row r="448" spans="1:65" s="2" customFormat="1" ht="49.05" customHeight="1">
      <c r="A448" s="38"/>
      <c r="B448" s="39"/>
      <c r="C448" s="212" t="s">
        <v>720</v>
      </c>
      <c r="D448" s="212" t="s">
        <v>142</v>
      </c>
      <c r="E448" s="213" t="s">
        <v>721</v>
      </c>
      <c r="F448" s="214" t="s">
        <v>722</v>
      </c>
      <c r="G448" s="215" t="s">
        <v>208</v>
      </c>
      <c r="H448" s="216">
        <v>2.591</v>
      </c>
      <c r="I448" s="217"/>
      <c r="J448" s="218">
        <f>ROUND(I448*H448,2)</f>
        <v>0</v>
      </c>
      <c r="K448" s="214" t="s">
        <v>146</v>
      </c>
      <c r="L448" s="44"/>
      <c r="M448" s="219" t="s">
        <v>19</v>
      </c>
      <c r="N448" s="220" t="s">
        <v>42</v>
      </c>
      <c r="O448" s="84"/>
      <c r="P448" s="221">
        <f>O448*H448</f>
        <v>0</v>
      </c>
      <c r="Q448" s="221">
        <v>0</v>
      </c>
      <c r="R448" s="221">
        <f>Q448*H448</f>
        <v>0</v>
      </c>
      <c r="S448" s="221">
        <v>0</v>
      </c>
      <c r="T448" s="222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23" t="s">
        <v>221</v>
      </c>
      <c r="AT448" s="223" t="s">
        <v>142</v>
      </c>
      <c r="AU448" s="223" t="s">
        <v>81</v>
      </c>
      <c r="AY448" s="17" t="s">
        <v>138</v>
      </c>
      <c r="BE448" s="224">
        <f>IF(N448="základní",J448,0)</f>
        <v>0</v>
      </c>
      <c r="BF448" s="224">
        <f>IF(N448="snížená",J448,0)</f>
        <v>0</v>
      </c>
      <c r="BG448" s="224">
        <f>IF(N448="zákl. přenesená",J448,0)</f>
        <v>0</v>
      </c>
      <c r="BH448" s="224">
        <f>IF(N448="sníž. přenesená",J448,0)</f>
        <v>0</v>
      </c>
      <c r="BI448" s="224">
        <f>IF(N448="nulová",J448,0)</f>
        <v>0</v>
      </c>
      <c r="BJ448" s="17" t="s">
        <v>79</v>
      </c>
      <c r="BK448" s="224">
        <f>ROUND(I448*H448,2)</f>
        <v>0</v>
      </c>
      <c r="BL448" s="17" t="s">
        <v>221</v>
      </c>
      <c r="BM448" s="223" t="s">
        <v>723</v>
      </c>
    </row>
    <row r="449" spans="1:47" s="2" customFormat="1" ht="12">
      <c r="A449" s="38"/>
      <c r="B449" s="39"/>
      <c r="C449" s="40"/>
      <c r="D449" s="225" t="s">
        <v>149</v>
      </c>
      <c r="E449" s="40"/>
      <c r="F449" s="226" t="s">
        <v>724</v>
      </c>
      <c r="G449" s="40"/>
      <c r="H449" s="40"/>
      <c r="I449" s="227"/>
      <c r="J449" s="40"/>
      <c r="K449" s="40"/>
      <c r="L449" s="44"/>
      <c r="M449" s="228"/>
      <c r="N449" s="229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149</v>
      </c>
      <c r="AU449" s="17" t="s">
        <v>81</v>
      </c>
    </row>
    <row r="450" spans="1:63" s="12" customFormat="1" ht="22.8" customHeight="1">
      <c r="A450" s="12"/>
      <c r="B450" s="196"/>
      <c r="C450" s="197"/>
      <c r="D450" s="198" t="s">
        <v>70</v>
      </c>
      <c r="E450" s="210" t="s">
        <v>256</v>
      </c>
      <c r="F450" s="210" t="s">
        <v>257</v>
      </c>
      <c r="G450" s="197"/>
      <c r="H450" s="197"/>
      <c r="I450" s="200"/>
      <c r="J450" s="211">
        <f>BK450</f>
        <v>0</v>
      </c>
      <c r="K450" s="197"/>
      <c r="L450" s="202"/>
      <c r="M450" s="203"/>
      <c r="N450" s="204"/>
      <c r="O450" s="204"/>
      <c r="P450" s="205">
        <f>SUM(P451:P490)</f>
        <v>0</v>
      </c>
      <c r="Q450" s="204"/>
      <c r="R450" s="205">
        <f>SUM(R451:R490)</f>
        <v>5.1965654</v>
      </c>
      <c r="S450" s="204"/>
      <c r="T450" s="206">
        <f>SUM(T451:T490)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07" t="s">
        <v>81</v>
      </c>
      <c r="AT450" s="208" t="s">
        <v>70</v>
      </c>
      <c r="AU450" s="208" t="s">
        <v>79</v>
      </c>
      <c r="AY450" s="207" t="s">
        <v>138</v>
      </c>
      <c r="BK450" s="209">
        <f>SUM(BK451:BK490)</f>
        <v>0</v>
      </c>
    </row>
    <row r="451" spans="1:65" s="2" customFormat="1" ht="24.15" customHeight="1">
      <c r="A451" s="38"/>
      <c r="B451" s="39"/>
      <c r="C451" s="212" t="s">
        <v>548</v>
      </c>
      <c r="D451" s="212" t="s">
        <v>142</v>
      </c>
      <c r="E451" s="213" t="s">
        <v>725</v>
      </c>
      <c r="F451" s="214" t="s">
        <v>726</v>
      </c>
      <c r="G451" s="215" t="s">
        <v>145</v>
      </c>
      <c r="H451" s="216">
        <v>281.727</v>
      </c>
      <c r="I451" s="217"/>
      <c r="J451" s="218">
        <f>ROUND(I451*H451,2)</f>
        <v>0</v>
      </c>
      <c r="K451" s="214" t="s">
        <v>146</v>
      </c>
      <c r="L451" s="44"/>
      <c r="M451" s="219" t="s">
        <v>19</v>
      </c>
      <c r="N451" s="220" t="s">
        <v>42</v>
      </c>
      <c r="O451" s="84"/>
      <c r="P451" s="221">
        <f>O451*H451</f>
        <v>0</v>
      </c>
      <c r="Q451" s="221">
        <v>0</v>
      </c>
      <c r="R451" s="221">
        <f>Q451*H451</f>
        <v>0</v>
      </c>
      <c r="S451" s="221">
        <v>0</v>
      </c>
      <c r="T451" s="222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3" t="s">
        <v>221</v>
      </c>
      <c r="AT451" s="223" t="s">
        <v>142</v>
      </c>
      <c r="AU451" s="223" t="s">
        <v>81</v>
      </c>
      <c r="AY451" s="17" t="s">
        <v>138</v>
      </c>
      <c r="BE451" s="224">
        <f>IF(N451="základní",J451,0)</f>
        <v>0</v>
      </c>
      <c r="BF451" s="224">
        <f>IF(N451="snížená",J451,0)</f>
        <v>0</v>
      </c>
      <c r="BG451" s="224">
        <f>IF(N451="zákl. přenesená",J451,0)</f>
        <v>0</v>
      </c>
      <c r="BH451" s="224">
        <f>IF(N451="sníž. přenesená",J451,0)</f>
        <v>0</v>
      </c>
      <c r="BI451" s="224">
        <f>IF(N451="nulová",J451,0)</f>
        <v>0</v>
      </c>
      <c r="BJ451" s="17" t="s">
        <v>79</v>
      </c>
      <c r="BK451" s="224">
        <f>ROUND(I451*H451,2)</f>
        <v>0</v>
      </c>
      <c r="BL451" s="17" t="s">
        <v>221</v>
      </c>
      <c r="BM451" s="223" t="s">
        <v>727</v>
      </c>
    </row>
    <row r="452" spans="1:47" s="2" customFormat="1" ht="12">
      <c r="A452" s="38"/>
      <c r="B452" s="39"/>
      <c r="C452" s="40"/>
      <c r="D452" s="225" t="s">
        <v>149</v>
      </c>
      <c r="E452" s="40"/>
      <c r="F452" s="226" t="s">
        <v>728</v>
      </c>
      <c r="G452" s="40"/>
      <c r="H452" s="40"/>
      <c r="I452" s="227"/>
      <c r="J452" s="40"/>
      <c r="K452" s="40"/>
      <c r="L452" s="44"/>
      <c r="M452" s="228"/>
      <c r="N452" s="229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149</v>
      </c>
      <c r="AU452" s="17" t="s">
        <v>81</v>
      </c>
    </row>
    <row r="453" spans="1:65" s="2" customFormat="1" ht="24.15" customHeight="1">
      <c r="A453" s="38"/>
      <c r="B453" s="39"/>
      <c r="C453" s="212" t="s">
        <v>729</v>
      </c>
      <c r="D453" s="212" t="s">
        <v>142</v>
      </c>
      <c r="E453" s="213" t="s">
        <v>730</v>
      </c>
      <c r="F453" s="214" t="s">
        <v>731</v>
      </c>
      <c r="G453" s="215" t="s">
        <v>145</v>
      </c>
      <c r="H453" s="216">
        <v>281.727</v>
      </c>
      <c r="I453" s="217"/>
      <c r="J453" s="218">
        <f>ROUND(I453*H453,2)</f>
        <v>0</v>
      </c>
      <c r="K453" s="214" t="s">
        <v>146</v>
      </c>
      <c r="L453" s="44"/>
      <c r="M453" s="219" t="s">
        <v>19</v>
      </c>
      <c r="N453" s="220" t="s">
        <v>42</v>
      </c>
      <c r="O453" s="84"/>
      <c r="P453" s="221">
        <f>O453*H453</f>
        <v>0</v>
      </c>
      <c r="Q453" s="221">
        <v>0.0003</v>
      </c>
      <c r="R453" s="221">
        <f>Q453*H453</f>
        <v>0.08451809999999998</v>
      </c>
      <c r="S453" s="221">
        <v>0</v>
      </c>
      <c r="T453" s="222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23" t="s">
        <v>221</v>
      </c>
      <c r="AT453" s="223" t="s">
        <v>142</v>
      </c>
      <c r="AU453" s="223" t="s">
        <v>81</v>
      </c>
      <c r="AY453" s="17" t="s">
        <v>138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17" t="s">
        <v>79</v>
      </c>
      <c r="BK453" s="224">
        <f>ROUND(I453*H453,2)</f>
        <v>0</v>
      </c>
      <c r="BL453" s="17" t="s">
        <v>221</v>
      </c>
      <c r="BM453" s="223" t="s">
        <v>732</v>
      </c>
    </row>
    <row r="454" spans="1:47" s="2" customFormat="1" ht="12">
      <c r="A454" s="38"/>
      <c r="B454" s="39"/>
      <c r="C454" s="40"/>
      <c r="D454" s="225" t="s">
        <v>149</v>
      </c>
      <c r="E454" s="40"/>
      <c r="F454" s="226" t="s">
        <v>733</v>
      </c>
      <c r="G454" s="40"/>
      <c r="H454" s="40"/>
      <c r="I454" s="227"/>
      <c r="J454" s="40"/>
      <c r="K454" s="40"/>
      <c r="L454" s="44"/>
      <c r="M454" s="228"/>
      <c r="N454" s="229"/>
      <c r="O454" s="84"/>
      <c r="P454" s="84"/>
      <c r="Q454" s="84"/>
      <c r="R454" s="84"/>
      <c r="S454" s="84"/>
      <c r="T454" s="85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149</v>
      </c>
      <c r="AU454" s="17" t="s">
        <v>81</v>
      </c>
    </row>
    <row r="455" spans="1:51" s="13" customFormat="1" ht="12">
      <c r="A455" s="13"/>
      <c r="B455" s="230"/>
      <c r="C455" s="231"/>
      <c r="D455" s="232" t="s">
        <v>156</v>
      </c>
      <c r="E455" s="233" t="s">
        <v>19</v>
      </c>
      <c r="F455" s="234" t="s">
        <v>157</v>
      </c>
      <c r="G455" s="231"/>
      <c r="H455" s="233" t="s">
        <v>19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0" t="s">
        <v>156</v>
      </c>
      <c r="AU455" s="240" t="s">
        <v>81</v>
      </c>
      <c r="AV455" s="13" t="s">
        <v>79</v>
      </c>
      <c r="AW455" s="13" t="s">
        <v>33</v>
      </c>
      <c r="AX455" s="13" t="s">
        <v>71</v>
      </c>
      <c r="AY455" s="240" t="s">
        <v>138</v>
      </c>
    </row>
    <row r="456" spans="1:51" s="14" customFormat="1" ht="12">
      <c r="A456" s="14"/>
      <c r="B456" s="241"/>
      <c r="C456" s="242"/>
      <c r="D456" s="232" t="s">
        <v>156</v>
      </c>
      <c r="E456" s="243" t="s">
        <v>19</v>
      </c>
      <c r="F456" s="244" t="s">
        <v>734</v>
      </c>
      <c r="G456" s="242"/>
      <c r="H456" s="245">
        <v>74.76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1" t="s">
        <v>156</v>
      </c>
      <c r="AU456" s="251" t="s">
        <v>81</v>
      </c>
      <c r="AV456" s="14" t="s">
        <v>81</v>
      </c>
      <c r="AW456" s="14" t="s">
        <v>33</v>
      </c>
      <c r="AX456" s="14" t="s">
        <v>71</v>
      </c>
      <c r="AY456" s="251" t="s">
        <v>138</v>
      </c>
    </row>
    <row r="457" spans="1:51" s="14" customFormat="1" ht="12">
      <c r="A457" s="14"/>
      <c r="B457" s="241"/>
      <c r="C457" s="242"/>
      <c r="D457" s="232" t="s">
        <v>156</v>
      </c>
      <c r="E457" s="243" t="s">
        <v>19</v>
      </c>
      <c r="F457" s="244" t="s">
        <v>735</v>
      </c>
      <c r="G457" s="242"/>
      <c r="H457" s="245">
        <v>14.28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1" t="s">
        <v>156</v>
      </c>
      <c r="AU457" s="251" t="s">
        <v>81</v>
      </c>
      <c r="AV457" s="14" t="s">
        <v>81</v>
      </c>
      <c r="AW457" s="14" t="s">
        <v>33</v>
      </c>
      <c r="AX457" s="14" t="s">
        <v>71</v>
      </c>
      <c r="AY457" s="251" t="s">
        <v>138</v>
      </c>
    </row>
    <row r="458" spans="1:51" s="13" customFormat="1" ht="12">
      <c r="A458" s="13"/>
      <c r="B458" s="230"/>
      <c r="C458" s="231"/>
      <c r="D458" s="232" t="s">
        <v>156</v>
      </c>
      <c r="E458" s="233" t="s">
        <v>19</v>
      </c>
      <c r="F458" s="234" t="s">
        <v>160</v>
      </c>
      <c r="G458" s="231"/>
      <c r="H458" s="233" t="s">
        <v>19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156</v>
      </c>
      <c r="AU458" s="240" t="s">
        <v>81</v>
      </c>
      <c r="AV458" s="13" t="s">
        <v>79</v>
      </c>
      <c r="AW458" s="13" t="s">
        <v>33</v>
      </c>
      <c r="AX458" s="13" t="s">
        <v>71</v>
      </c>
      <c r="AY458" s="240" t="s">
        <v>138</v>
      </c>
    </row>
    <row r="459" spans="1:51" s="14" customFormat="1" ht="12">
      <c r="A459" s="14"/>
      <c r="B459" s="241"/>
      <c r="C459" s="242"/>
      <c r="D459" s="232" t="s">
        <v>156</v>
      </c>
      <c r="E459" s="243" t="s">
        <v>19</v>
      </c>
      <c r="F459" s="244" t="s">
        <v>736</v>
      </c>
      <c r="G459" s="242"/>
      <c r="H459" s="245">
        <v>72.248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156</v>
      </c>
      <c r="AU459" s="251" t="s">
        <v>81</v>
      </c>
      <c r="AV459" s="14" t="s">
        <v>81</v>
      </c>
      <c r="AW459" s="14" t="s">
        <v>33</v>
      </c>
      <c r="AX459" s="14" t="s">
        <v>71</v>
      </c>
      <c r="AY459" s="251" t="s">
        <v>138</v>
      </c>
    </row>
    <row r="460" spans="1:51" s="14" customFormat="1" ht="12">
      <c r="A460" s="14"/>
      <c r="B460" s="241"/>
      <c r="C460" s="242"/>
      <c r="D460" s="232" t="s">
        <v>156</v>
      </c>
      <c r="E460" s="243" t="s">
        <v>19</v>
      </c>
      <c r="F460" s="244" t="s">
        <v>737</v>
      </c>
      <c r="G460" s="242"/>
      <c r="H460" s="245">
        <v>29.82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1" t="s">
        <v>156</v>
      </c>
      <c r="AU460" s="251" t="s">
        <v>81</v>
      </c>
      <c r="AV460" s="14" t="s">
        <v>81</v>
      </c>
      <c r="AW460" s="14" t="s">
        <v>33</v>
      </c>
      <c r="AX460" s="14" t="s">
        <v>71</v>
      </c>
      <c r="AY460" s="251" t="s">
        <v>138</v>
      </c>
    </row>
    <row r="461" spans="1:51" s="13" customFormat="1" ht="12">
      <c r="A461" s="13"/>
      <c r="B461" s="230"/>
      <c r="C461" s="231"/>
      <c r="D461" s="232" t="s">
        <v>156</v>
      </c>
      <c r="E461" s="233" t="s">
        <v>19</v>
      </c>
      <c r="F461" s="234" t="s">
        <v>163</v>
      </c>
      <c r="G461" s="231"/>
      <c r="H461" s="233" t="s">
        <v>19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0" t="s">
        <v>156</v>
      </c>
      <c r="AU461" s="240" t="s">
        <v>81</v>
      </c>
      <c r="AV461" s="13" t="s">
        <v>79</v>
      </c>
      <c r="AW461" s="13" t="s">
        <v>33</v>
      </c>
      <c r="AX461" s="13" t="s">
        <v>71</v>
      </c>
      <c r="AY461" s="240" t="s">
        <v>138</v>
      </c>
    </row>
    <row r="462" spans="1:51" s="14" customFormat="1" ht="12">
      <c r="A462" s="14"/>
      <c r="B462" s="241"/>
      <c r="C462" s="242"/>
      <c r="D462" s="232" t="s">
        <v>156</v>
      </c>
      <c r="E462" s="243" t="s">
        <v>19</v>
      </c>
      <c r="F462" s="244" t="s">
        <v>738</v>
      </c>
      <c r="G462" s="242"/>
      <c r="H462" s="245">
        <v>67.309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156</v>
      </c>
      <c r="AU462" s="251" t="s">
        <v>81</v>
      </c>
      <c r="AV462" s="14" t="s">
        <v>81</v>
      </c>
      <c r="AW462" s="14" t="s">
        <v>33</v>
      </c>
      <c r="AX462" s="14" t="s">
        <v>71</v>
      </c>
      <c r="AY462" s="251" t="s">
        <v>138</v>
      </c>
    </row>
    <row r="463" spans="1:51" s="14" customFormat="1" ht="12">
      <c r="A463" s="14"/>
      <c r="B463" s="241"/>
      <c r="C463" s="242"/>
      <c r="D463" s="232" t="s">
        <v>156</v>
      </c>
      <c r="E463" s="243" t="s">
        <v>19</v>
      </c>
      <c r="F463" s="244" t="s">
        <v>739</v>
      </c>
      <c r="G463" s="242"/>
      <c r="H463" s="245">
        <v>23.31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156</v>
      </c>
      <c r="AU463" s="251" t="s">
        <v>81</v>
      </c>
      <c r="AV463" s="14" t="s">
        <v>81</v>
      </c>
      <c r="AW463" s="14" t="s">
        <v>33</v>
      </c>
      <c r="AX463" s="14" t="s">
        <v>71</v>
      </c>
      <c r="AY463" s="251" t="s">
        <v>138</v>
      </c>
    </row>
    <row r="464" spans="1:51" s="15" customFormat="1" ht="12">
      <c r="A464" s="15"/>
      <c r="B464" s="252"/>
      <c r="C464" s="253"/>
      <c r="D464" s="232" t="s">
        <v>156</v>
      </c>
      <c r="E464" s="254" t="s">
        <v>19</v>
      </c>
      <c r="F464" s="255" t="s">
        <v>166</v>
      </c>
      <c r="G464" s="253"/>
      <c r="H464" s="256">
        <v>281.72700000000003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2" t="s">
        <v>156</v>
      </c>
      <c r="AU464" s="262" t="s">
        <v>81</v>
      </c>
      <c r="AV464" s="15" t="s">
        <v>147</v>
      </c>
      <c r="AW464" s="15" t="s">
        <v>33</v>
      </c>
      <c r="AX464" s="15" t="s">
        <v>79</v>
      </c>
      <c r="AY464" s="262" t="s">
        <v>138</v>
      </c>
    </row>
    <row r="465" spans="1:65" s="2" customFormat="1" ht="24.15" customHeight="1">
      <c r="A465" s="38"/>
      <c r="B465" s="39"/>
      <c r="C465" s="212" t="s">
        <v>740</v>
      </c>
      <c r="D465" s="212" t="s">
        <v>142</v>
      </c>
      <c r="E465" s="213" t="s">
        <v>741</v>
      </c>
      <c r="F465" s="214" t="s">
        <v>742</v>
      </c>
      <c r="G465" s="215" t="s">
        <v>145</v>
      </c>
      <c r="H465" s="216">
        <v>81.27</v>
      </c>
      <c r="I465" s="217"/>
      <c r="J465" s="218">
        <f>ROUND(I465*H465,2)</f>
        <v>0</v>
      </c>
      <c r="K465" s="214" t="s">
        <v>146</v>
      </c>
      <c r="L465" s="44"/>
      <c r="M465" s="219" t="s">
        <v>19</v>
      </c>
      <c r="N465" s="220" t="s">
        <v>42</v>
      </c>
      <c r="O465" s="84"/>
      <c r="P465" s="221">
        <f>O465*H465</f>
        <v>0</v>
      </c>
      <c r="Q465" s="221">
        <v>0.0015</v>
      </c>
      <c r="R465" s="221">
        <f>Q465*H465</f>
        <v>0.121905</v>
      </c>
      <c r="S465" s="221">
        <v>0</v>
      </c>
      <c r="T465" s="222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23" t="s">
        <v>221</v>
      </c>
      <c r="AT465" s="223" t="s">
        <v>142</v>
      </c>
      <c r="AU465" s="223" t="s">
        <v>81</v>
      </c>
      <c r="AY465" s="17" t="s">
        <v>138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17" t="s">
        <v>79</v>
      </c>
      <c r="BK465" s="224">
        <f>ROUND(I465*H465,2)</f>
        <v>0</v>
      </c>
      <c r="BL465" s="17" t="s">
        <v>221</v>
      </c>
      <c r="BM465" s="223" t="s">
        <v>743</v>
      </c>
    </row>
    <row r="466" spans="1:47" s="2" customFormat="1" ht="12">
      <c r="A466" s="38"/>
      <c r="B466" s="39"/>
      <c r="C466" s="40"/>
      <c r="D466" s="225" t="s">
        <v>149</v>
      </c>
      <c r="E466" s="40"/>
      <c r="F466" s="226" t="s">
        <v>744</v>
      </c>
      <c r="G466" s="40"/>
      <c r="H466" s="40"/>
      <c r="I466" s="227"/>
      <c r="J466" s="40"/>
      <c r="K466" s="40"/>
      <c r="L466" s="44"/>
      <c r="M466" s="228"/>
      <c r="N466" s="229"/>
      <c r="O466" s="84"/>
      <c r="P466" s="84"/>
      <c r="Q466" s="84"/>
      <c r="R466" s="84"/>
      <c r="S466" s="84"/>
      <c r="T466" s="85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149</v>
      </c>
      <c r="AU466" s="17" t="s">
        <v>81</v>
      </c>
    </row>
    <row r="467" spans="1:51" s="13" customFormat="1" ht="12">
      <c r="A467" s="13"/>
      <c r="B467" s="230"/>
      <c r="C467" s="231"/>
      <c r="D467" s="232" t="s">
        <v>156</v>
      </c>
      <c r="E467" s="233" t="s">
        <v>19</v>
      </c>
      <c r="F467" s="234" t="s">
        <v>157</v>
      </c>
      <c r="G467" s="231"/>
      <c r="H467" s="233" t="s">
        <v>19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0" t="s">
        <v>156</v>
      </c>
      <c r="AU467" s="240" t="s">
        <v>81</v>
      </c>
      <c r="AV467" s="13" t="s">
        <v>79</v>
      </c>
      <c r="AW467" s="13" t="s">
        <v>33</v>
      </c>
      <c r="AX467" s="13" t="s">
        <v>71</v>
      </c>
      <c r="AY467" s="240" t="s">
        <v>138</v>
      </c>
    </row>
    <row r="468" spans="1:51" s="14" customFormat="1" ht="12">
      <c r="A468" s="14"/>
      <c r="B468" s="241"/>
      <c r="C468" s="242"/>
      <c r="D468" s="232" t="s">
        <v>156</v>
      </c>
      <c r="E468" s="243" t="s">
        <v>19</v>
      </c>
      <c r="F468" s="244" t="s">
        <v>745</v>
      </c>
      <c r="G468" s="242"/>
      <c r="H468" s="245">
        <v>30.87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1" t="s">
        <v>156</v>
      </c>
      <c r="AU468" s="251" t="s">
        <v>81</v>
      </c>
      <c r="AV468" s="14" t="s">
        <v>81</v>
      </c>
      <c r="AW468" s="14" t="s">
        <v>33</v>
      </c>
      <c r="AX468" s="14" t="s">
        <v>71</v>
      </c>
      <c r="AY468" s="251" t="s">
        <v>138</v>
      </c>
    </row>
    <row r="469" spans="1:51" s="13" customFormat="1" ht="12">
      <c r="A469" s="13"/>
      <c r="B469" s="230"/>
      <c r="C469" s="231"/>
      <c r="D469" s="232" t="s">
        <v>156</v>
      </c>
      <c r="E469" s="233" t="s">
        <v>19</v>
      </c>
      <c r="F469" s="234" t="s">
        <v>160</v>
      </c>
      <c r="G469" s="231"/>
      <c r="H469" s="233" t="s">
        <v>19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0" t="s">
        <v>156</v>
      </c>
      <c r="AU469" s="240" t="s">
        <v>81</v>
      </c>
      <c r="AV469" s="13" t="s">
        <v>79</v>
      </c>
      <c r="AW469" s="13" t="s">
        <v>33</v>
      </c>
      <c r="AX469" s="13" t="s">
        <v>71</v>
      </c>
      <c r="AY469" s="240" t="s">
        <v>138</v>
      </c>
    </row>
    <row r="470" spans="1:51" s="14" customFormat="1" ht="12">
      <c r="A470" s="14"/>
      <c r="B470" s="241"/>
      <c r="C470" s="242"/>
      <c r="D470" s="232" t="s">
        <v>156</v>
      </c>
      <c r="E470" s="243" t="s">
        <v>19</v>
      </c>
      <c r="F470" s="244" t="s">
        <v>746</v>
      </c>
      <c r="G470" s="242"/>
      <c r="H470" s="245">
        <v>19.215</v>
      </c>
      <c r="I470" s="246"/>
      <c r="J470" s="242"/>
      <c r="K470" s="242"/>
      <c r="L470" s="247"/>
      <c r="M470" s="248"/>
      <c r="N470" s="249"/>
      <c r="O470" s="249"/>
      <c r="P470" s="249"/>
      <c r="Q470" s="249"/>
      <c r="R470" s="249"/>
      <c r="S470" s="249"/>
      <c r="T470" s="25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1" t="s">
        <v>156</v>
      </c>
      <c r="AU470" s="251" t="s">
        <v>81</v>
      </c>
      <c r="AV470" s="14" t="s">
        <v>81</v>
      </c>
      <c r="AW470" s="14" t="s">
        <v>33</v>
      </c>
      <c r="AX470" s="14" t="s">
        <v>71</v>
      </c>
      <c r="AY470" s="251" t="s">
        <v>138</v>
      </c>
    </row>
    <row r="471" spans="1:51" s="13" customFormat="1" ht="12">
      <c r="A471" s="13"/>
      <c r="B471" s="230"/>
      <c r="C471" s="231"/>
      <c r="D471" s="232" t="s">
        <v>156</v>
      </c>
      <c r="E471" s="233" t="s">
        <v>19</v>
      </c>
      <c r="F471" s="234" t="s">
        <v>163</v>
      </c>
      <c r="G471" s="231"/>
      <c r="H471" s="233" t="s">
        <v>19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0" t="s">
        <v>156</v>
      </c>
      <c r="AU471" s="240" t="s">
        <v>81</v>
      </c>
      <c r="AV471" s="13" t="s">
        <v>79</v>
      </c>
      <c r="AW471" s="13" t="s">
        <v>33</v>
      </c>
      <c r="AX471" s="13" t="s">
        <v>71</v>
      </c>
      <c r="AY471" s="240" t="s">
        <v>138</v>
      </c>
    </row>
    <row r="472" spans="1:51" s="14" customFormat="1" ht="12">
      <c r="A472" s="14"/>
      <c r="B472" s="241"/>
      <c r="C472" s="242"/>
      <c r="D472" s="232" t="s">
        <v>156</v>
      </c>
      <c r="E472" s="243" t="s">
        <v>19</v>
      </c>
      <c r="F472" s="244" t="s">
        <v>747</v>
      </c>
      <c r="G472" s="242"/>
      <c r="H472" s="245">
        <v>31.185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1" t="s">
        <v>156</v>
      </c>
      <c r="AU472" s="251" t="s">
        <v>81</v>
      </c>
      <c r="AV472" s="14" t="s">
        <v>81</v>
      </c>
      <c r="AW472" s="14" t="s">
        <v>33</v>
      </c>
      <c r="AX472" s="14" t="s">
        <v>71</v>
      </c>
      <c r="AY472" s="251" t="s">
        <v>138</v>
      </c>
    </row>
    <row r="473" spans="1:51" s="15" customFormat="1" ht="12">
      <c r="A473" s="15"/>
      <c r="B473" s="252"/>
      <c r="C473" s="253"/>
      <c r="D473" s="232" t="s">
        <v>156</v>
      </c>
      <c r="E473" s="254" t="s">
        <v>19</v>
      </c>
      <c r="F473" s="255" t="s">
        <v>166</v>
      </c>
      <c r="G473" s="253"/>
      <c r="H473" s="256">
        <v>81.27</v>
      </c>
      <c r="I473" s="257"/>
      <c r="J473" s="253"/>
      <c r="K473" s="253"/>
      <c r="L473" s="258"/>
      <c r="M473" s="259"/>
      <c r="N473" s="260"/>
      <c r="O473" s="260"/>
      <c r="P473" s="260"/>
      <c r="Q473" s="260"/>
      <c r="R473" s="260"/>
      <c r="S473" s="260"/>
      <c r="T473" s="261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2" t="s">
        <v>156</v>
      </c>
      <c r="AU473" s="262" t="s">
        <v>81</v>
      </c>
      <c r="AV473" s="15" t="s">
        <v>147</v>
      </c>
      <c r="AW473" s="15" t="s">
        <v>33</v>
      </c>
      <c r="AX473" s="15" t="s">
        <v>79</v>
      </c>
      <c r="AY473" s="262" t="s">
        <v>138</v>
      </c>
    </row>
    <row r="474" spans="1:65" s="2" customFormat="1" ht="37.8" customHeight="1">
      <c r="A474" s="38"/>
      <c r="B474" s="39"/>
      <c r="C474" s="212" t="s">
        <v>748</v>
      </c>
      <c r="D474" s="212" t="s">
        <v>142</v>
      </c>
      <c r="E474" s="213" t="s">
        <v>749</v>
      </c>
      <c r="F474" s="214" t="s">
        <v>750</v>
      </c>
      <c r="G474" s="215" t="s">
        <v>145</v>
      </c>
      <c r="H474" s="216">
        <v>281.727</v>
      </c>
      <c r="I474" s="217"/>
      <c r="J474" s="218">
        <f>ROUND(I474*H474,2)</f>
        <v>0</v>
      </c>
      <c r="K474" s="214" t="s">
        <v>146</v>
      </c>
      <c r="L474" s="44"/>
      <c r="M474" s="219" t="s">
        <v>19</v>
      </c>
      <c r="N474" s="220" t="s">
        <v>42</v>
      </c>
      <c r="O474" s="84"/>
      <c r="P474" s="221">
        <f>O474*H474</f>
        <v>0</v>
      </c>
      <c r="Q474" s="221">
        <v>0.0049</v>
      </c>
      <c r="R474" s="221">
        <f>Q474*H474</f>
        <v>1.3804622999999998</v>
      </c>
      <c r="S474" s="221">
        <v>0</v>
      </c>
      <c r="T474" s="222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3" t="s">
        <v>221</v>
      </c>
      <c r="AT474" s="223" t="s">
        <v>142</v>
      </c>
      <c r="AU474" s="223" t="s">
        <v>81</v>
      </c>
      <c r="AY474" s="17" t="s">
        <v>138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79</v>
      </c>
      <c r="BK474" s="224">
        <f>ROUND(I474*H474,2)</f>
        <v>0</v>
      </c>
      <c r="BL474" s="17" t="s">
        <v>221</v>
      </c>
      <c r="BM474" s="223" t="s">
        <v>751</v>
      </c>
    </row>
    <row r="475" spans="1:47" s="2" customFormat="1" ht="12">
      <c r="A475" s="38"/>
      <c r="B475" s="39"/>
      <c r="C475" s="40"/>
      <c r="D475" s="225" t="s">
        <v>149</v>
      </c>
      <c r="E475" s="40"/>
      <c r="F475" s="226" t="s">
        <v>752</v>
      </c>
      <c r="G475" s="40"/>
      <c r="H475" s="40"/>
      <c r="I475" s="227"/>
      <c r="J475" s="40"/>
      <c r="K475" s="40"/>
      <c r="L475" s="44"/>
      <c r="M475" s="228"/>
      <c r="N475" s="229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149</v>
      </c>
      <c r="AU475" s="17" t="s">
        <v>81</v>
      </c>
    </row>
    <row r="476" spans="1:65" s="2" customFormat="1" ht="16.5" customHeight="1">
      <c r="A476" s="38"/>
      <c r="B476" s="39"/>
      <c r="C476" s="266" t="s">
        <v>334</v>
      </c>
      <c r="D476" s="266" t="s">
        <v>309</v>
      </c>
      <c r="E476" s="267" t="s">
        <v>753</v>
      </c>
      <c r="F476" s="268" t="s">
        <v>754</v>
      </c>
      <c r="G476" s="269" t="s">
        <v>145</v>
      </c>
      <c r="H476" s="270">
        <v>309.9</v>
      </c>
      <c r="I476" s="271"/>
      <c r="J476" s="272">
        <f>ROUND(I476*H476,2)</f>
        <v>0</v>
      </c>
      <c r="K476" s="268" t="s">
        <v>146</v>
      </c>
      <c r="L476" s="273"/>
      <c r="M476" s="274" t="s">
        <v>19</v>
      </c>
      <c r="N476" s="275" t="s">
        <v>42</v>
      </c>
      <c r="O476" s="84"/>
      <c r="P476" s="221">
        <f>O476*H476</f>
        <v>0</v>
      </c>
      <c r="Q476" s="221">
        <v>0.0102</v>
      </c>
      <c r="R476" s="221">
        <f>Q476*H476</f>
        <v>3.16098</v>
      </c>
      <c r="S476" s="221">
        <v>0</v>
      </c>
      <c r="T476" s="222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23" t="s">
        <v>548</v>
      </c>
      <c r="AT476" s="223" t="s">
        <v>309</v>
      </c>
      <c r="AU476" s="223" t="s">
        <v>81</v>
      </c>
      <c r="AY476" s="17" t="s">
        <v>138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79</v>
      </c>
      <c r="BK476" s="224">
        <f>ROUND(I476*H476,2)</f>
        <v>0</v>
      </c>
      <c r="BL476" s="17" t="s">
        <v>221</v>
      </c>
      <c r="BM476" s="223" t="s">
        <v>755</v>
      </c>
    </row>
    <row r="477" spans="1:51" s="14" customFormat="1" ht="12">
      <c r="A477" s="14"/>
      <c r="B477" s="241"/>
      <c r="C477" s="242"/>
      <c r="D477" s="232" t="s">
        <v>156</v>
      </c>
      <c r="E477" s="242"/>
      <c r="F477" s="244" t="s">
        <v>756</v>
      </c>
      <c r="G477" s="242"/>
      <c r="H477" s="245">
        <v>309.9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1" t="s">
        <v>156</v>
      </c>
      <c r="AU477" s="251" t="s">
        <v>81</v>
      </c>
      <c r="AV477" s="14" t="s">
        <v>81</v>
      </c>
      <c r="AW477" s="14" t="s">
        <v>4</v>
      </c>
      <c r="AX477" s="14" t="s">
        <v>79</v>
      </c>
      <c r="AY477" s="251" t="s">
        <v>138</v>
      </c>
    </row>
    <row r="478" spans="1:65" s="2" customFormat="1" ht="24.15" customHeight="1">
      <c r="A478" s="38"/>
      <c r="B478" s="39"/>
      <c r="C478" s="212" t="s">
        <v>757</v>
      </c>
      <c r="D478" s="212" t="s">
        <v>142</v>
      </c>
      <c r="E478" s="213" t="s">
        <v>758</v>
      </c>
      <c r="F478" s="214" t="s">
        <v>759</v>
      </c>
      <c r="G478" s="215" t="s">
        <v>243</v>
      </c>
      <c r="H478" s="216">
        <v>70</v>
      </c>
      <c r="I478" s="217"/>
      <c r="J478" s="218">
        <f>ROUND(I478*H478,2)</f>
        <v>0</v>
      </c>
      <c r="K478" s="214" t="s">
        <v>146</v>
      </c>
      <c r="L478" s="44"/>
      <c r="M478" s="219" t="s">
        <v>19</v>
      </c>
      <c r="N478" s="220" t="s">
        <v>42</v>
      </c>
      <c r="O478" s="84"/>
      <c r="P478" s="221">
        <f>O478*H478</f>
        <v>0</v>
      </c>
      <c r="Q478" s="221">
        <v>0.00641</v>
      </c>
      <c r="R478" s="221">
        <f>Q478*H478</f>
        <v>0.4487</v>
      </c>
      <c r="S478" s="221">
        <v>0</v>
      </c>
      <c r="T478" s="222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3" t="s">
        <v>221</v>
      </c>
      <c r="AT478" s="223" t="s">
        <v>142</v>
      </c>
      <c r="AU478" s="223" t="s">
        <v>81</v>
      </c>
      <c r="AY478" s="17" t="s">
        <v>138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79</v>
      </c>
      <c r="BK478" s="224">
        <f>ROUND(I478*H478,2)</f>
        <v>0</v>
      </c>
      <c r="BL478" s="17" t="s">
        <v>221</v>
      </c>
      <c r="BM478" s="223" t="s">
        <v>760</v>
      </c>
    </row>
    <row r="479" spans="1:47" s="2" customFormat="1" ht="12">
      <c r="A479" s="38"/>
      <c r="B479" s="39"/>
      <c r="C479" s="40"/>
      <c r="D479" s="225" t="s">
        <v>149</v>
      </c>
      <c r="E479" s="40"/>
      <c r="F479" s="226" t="s">
        <v>761</v>
      </c>
      <c r="G479" s="40"/>
      <c r="H479" s="40"/>
      <c r="I479" s="227"/>
      <c r="J479" s="40"/>
      <c r="K479" s="40"/>
      <c r="L479" s="44"/>
      <c r="M479" s="228"/>
      <c r="N479" s="229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149</v>
      </c>
      <c r="AU479" s="17" t="s">
        <v>81</v>
      </c>
    </row>
    <row r="480" spans="1:51" s="13" customFormat="1" ht="12">
      <c r="A480" s="13"/>
      <c r="B480" s="230"/>
      <c r="C480" s="231"/>
      <c r="D480" s="232" t="s">
        <v>156</v>
      </c>
      <c r="E480" s="233" t="s">
        <v>19</v>
      </c>
      <c r="F480" s="234" t="s">
        <v>157</v>
      </c>
      <c r="G480" s="231"/>
      <c r="H480" s="233" t="s">
        <v>19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0" t="s">
        <v>156</v>
      </c>
      <c r="AU480" s="240" t="s">
        <v>81</v>
      </c>
      <c r="AV480" s="13" t="s">
        <v>79</v>
      </c>
      <c r="AW480" s="13" t="s">
        <v>33</v>
      </c>
      <c r="AX480" s="13" t="s">
        <v>71</v>
      </c>
      <c r="AY480" s="240" t="s">
        <v>138</v>
      </c>
    </row>
    <row r="481" spans="1:51" s="14" customFormat="1" ht="12">
      <c r="A481" s="14"/>
      <c r="B481" s="241"/>
      <c r="C481" s="242"/>
      <c r="D481" s="232" t="s">
        <v>156</v>
      </c>
      <c r="E481" s="243" t="s">
        <v>19</v>
      </c>
      <c r="F481" s="244" t="s">
        <v>438</v>
      </c>
      <c r="G481" s="242"/>
      <c r="H481" s="245">
        <v>20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1" t="s">
        <v>156</v>
      </c>
      <c r="AU481" s="251" t="s">
        <v>81</v>
      </c>
      <c r="AV481" s="14" t="s">
        <v>81</v>
      </c>
      <c r="AW481" s="14" t="s">
        <v>33</v>
      </c>
      <c r="AX481" s="14" t="s">
        <v>71</v>
      </c>
      <c r="AY481" s="251" t="s">
        <v>138</v>
      </c>
    </row>
    <row r="482" spans="1:51" s="13" customFormat="1" ht="12">
      <c r="A482" s="13"/>
      <c r="B482" s="230"/>
      <c r="C482" s="231"/>
      <c r="D482" s="232" t="s">
        <v>156</v>
      </c>
      <c r="E482" s="233" t="s">
        <v>19</v>
      </c>
      <c r="F482" s="234" t="s">
        <v>160</v>
      </c>
      <c r="G482" s="231"/>
      <c r="H482" s="233" t="s">
        <v>19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0" t="s">
        <v>156</v>
      </c>
      <c r="AU482" s="240" t="s">
        <v>81</v>
      </c>
      <c r="AV482" s="13" t="s">
        <v>79</v>
      </c>
      <c r="AW482" s="13" t="s">
        <v>33</v>
      </c>
      <c r="AX482" s="13" t="s">
        <v>71</v>
      </c>
      <c r="AY482" s="240" t="s">
        <v>138</v>
      </c>
    </row>
    <row r="483" spans="1:51" s="14" customFormat="1" ht="12">
      <c r="A483" s="14"/>
      <c r="B483" s="241"/>
      <c r="C483" s="242"/>
      <c r="D483" s="232" t="s">
        <v>156</v>
      </c>
      <c r="E483" s="243" t="s">
        <v>19</v>
      </c>
      <c r="F483" s="244" t="s">
        <v>652</v>
      </c>
      <c r="G483" s="242"/>
      <c r="H483" s="245">
        <v>25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1" t="s">
        <v>156</v>
      </c>
      <c r="AU483" s="251" t="s">
        <v>81</v>
      </c>
      <c r="AV483" s="14" t="s">
        <v>81</v>
      </c>
      <c r="AW483" s="14" t="s">
        <v>33</v>
      </c>
      <c r="AX483" s="14" t="s">
        <v>71</v>
      </c>
      <c r="AY483" s="251" t="s">
        <v>138</v>
      </c>
    </row>
    <row r="484" spans="1:51" s="13" customFormat="1" ht="12">
      <c r="A484" s="13"/>
      <c r="B484" s="230"/>
      <c r="C484" s="231"/>
      <c r="D484" s="232" t="s">
        <v>156</v>
      </c>
      <c r="E484" s="233" t="s">
        <v>19</v>
      </c>
      <c r="F484" s="234" t="s">
        <v>163</v>
      </c>
      <c r="G484" s="231"/>
      <c r="H484" s="233" t="s">
        <v>19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0" t="s">
        <v>156</v>
      </c>
      <c r="AU484" s="240" t="s">
        <v>81</v>
      </c>
      <c r="AV484" s="13" t="s">
        <v>79</v>
      </c>
      <c r="AW484" s="13" t="s">
        <v>33</v>
      </c>
      <c r="AX484" s="13" t="s">
        <v>71</v>
      </c>
      <c r="AY484" s="240" t="s">
        <v>138</v>
      </c>
    </row>
    <row r="485" spans="1:51" s="14" customFormat="1" ht="12">
      <c r="A485" s="14"/>
      <c r="B485" s="241"/>
      <c r="C485" s="242"/>
      <c r="D485" s="232" t="s">
        <v>156</v>
      </c>
      <c r="E485" s="243" t="s">
        <v>19</v>
      </c>
      <c r="F485" s="244" t="s">
        <v>652</v>
      </c>
      <c r="G485" s="242"/>
      <c r="H485" s="245">
        <v>25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1" t="s">
        <v>156</v>
      </c>
      <c r="AU485" s="251" t="s">
        <v>81</v>
      </c>
      <c r="AV485" s="14" t="s">
        <v>81</v>
      </c>
      <c r="AW485" s="14" t="s">
        <v>33</v>
      </c>
      <c r="AX485" s="14" t="s">
        <v>71</v>
      </c>
      <c r="AY485" s="251" t="s">
        <v>138</v>
      </c>
    </row>
    <row r="486" spans="1:51" s="15" customFormat="1" ht="12">
      <c r="A486" s="15"/>
      <c r="B486" s="252"/>
      <c r="C486" s="253"/>
      <c r="D486" s="232" t="s">
        <v>156</v>
      </c>
      <c r="E486" s="254" t="s">
        <v>19</v>
      </c>
      <c r="F486" s="255" t="s">
        <v>166</v>
      </c>
      <c r="G486" s="253"/>
      <c r="H486" s="256">
        <v>70</v>
      </c>
      <c r="I486" s="257"/>
      <c r="J486" s="253"/>
      <c r="K486" s="253"/>
      <c r="L486" s="258"/>
      <c r="M486" s="259"/>
      <c r="N486" s="260"/>
      <c r="O486" s="260"/>
      <c r="P486" s="260"/>
      <c r="Q486" s="260"/>
      <c r="R486" s="260"/>
      <c r="S486" s="260"/>
      <c r="T486" s="261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2" t="s">
        <v>156</v>
      </c>
      <c r="AU486" s="262" t="s">
        <v>81</v>
      </c>
      <c r="AV486" s="15" t="s">
        <v>147</v>
      </c>
      <c r="AW486" s="15" t="s">
        <v>33</v>
      </c>
      <c r="AX486" s="15" t="s">
        <v>79</v>
      </c>
      <c r="AY486" s="262" t="s">
        <v>138</v>
      </c>
    </row>
    <row r="487" spans="1:65" s="2" customFormat="1" ht="49.05" customHeight="1">
      <c r="A487" s="38"/>
      <c r="B487" s="39"/>
      <c r="C487" s="212" t="s">
        <v>762</v>
      </c>
      <c r="D487" s="212" t="s">
        <v>142</v>
      </c>
      <c r="E487" s="213" t="s">
        <v>763</v>
      </c>
      <c r="F487" s="214" t="s">
        <v>764</v>
      </c>
      <c r="G487" s="215" t="s">
        <v>208</v>
      </c>
      <c r="H487" s="216">
        <v>5.197</v>
      </c>
      <c r="I487" s="217"/>
      <c r="J487" s="218">
        <f>ROUND(I487*H487,2)</f>
        <v>0</v>
      </c>
      <c r="K487" s="214" t="s">
        <v>146</v>
      </c>
      <c r="L487" s="44"/>
      <c r="M487" s="219" t="s">
        <v>19</v>
      </c>
      <c r="N487" s="220" t="s">
        <v>42</v>
      </c>
      <c r="O487" s="84"/>
      <c r="P487" s="221">
        <f>O487*H487</f>
        <v>0</v>
      </c>
      <c r="Q487" s="221">
        <v>0</v>
      </c>
      <c r="R487" s="221">
        <f>Q487*H487</f>
        <v>0</v>
      </c>
      <c r="S487" s="221">
        <v>0</v>
      </c>
      <c r="T487" s="222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3" t="s">
        <v>221</v>
      </c>
      <c r="AT487" s="223" t="s">
        <v>142</v>
      </c>
      <c r="AU487" s="223" t="s">
        <v>81</v>
      </c>
      <c r="AY487" s="17" t="s">
        <v>138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79</v>
      </c>
      <c r="BK487" s="224">
        <f>ROUND(I487*H487,2)</f>
        <v>0</v>
      </c>
      <c r="BL487" s="17" t="s">
        <v>221</v>
      </c>
      <c r="BM487" s="223" t="s">
        <v>765</v>
      </c>
    </row>
    <row r="488" spans="1:47" s="2" customFormat="1" ht="12">
      <c r="A488" s="38"/>
      <c r="B488" s="39"/>
      <c r="C488" s="40"/>
      <c r="D488" s="225" t="s">
        <v>149</v>
      </c>
      <c r="E488" s="40"/>
      <c r="F488" s="226" t="s">
        <v>766</v>
      </c>
      <c r="G488" s="40"/>
      <c r="H488" s="40"/>
      <c r="I488" s="227"/>
      <c r="J488" s="40"/>
      <c r="K488" s="40"/>
      <c r="L488" s="44"/>
      <c r="M488" s="228"/>
      <c r="N488" s="229"/>
      <c r="O488" s="84"/>
      <c r="P488" s="84"/>
      <c r="Q488" s="84"/>
      <c r="R488" s="84"/>
      <c r="S488" s="84"/>
      <c r="T488" s="85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149</v>
      </c>
      <c r="AU488" s="17" t="s">
        <v>81</v>
      </c>
    </row>
    <row r="489" spans="1:65" s="2" customFormat="1" ht="49.05" customHeight="1">
      <c r="A489" s="38"/>
      <c r="B489" s="39"/>
      <c r="C489" s="212" t="s">
        <v>767</v>
      </c>
      <c r="D489" s="212" t="s">
        <v>142</v>
      </c>
      <c r="E489" s="213" t="s">
        <v>768</v>
      </c>
      <c r="F489" s="214" t="s">
        <v>769</v>
      </c>
      <c r="G489" s="215" t="s">
        <v>208</v>
      </c>
      <c r="H489" s="216">
        <v>5.197</v>
      </c>
      <c r="I489" s="217"/>
      <c r="J489" s="218">
        <f>ROUND(I489*H489,2)</f>
        <v>0</v>
      </c>
      <c r="K489" s="214" t="s">
        <v>146</v>
      </c>
      <c r="L489" s="44"/>
      <c r="M489" s="219" t="s">
        <v>19</v>
      </c>
      <c r="N489" s="220" t="s">
        <v>42</v>
      </c>
      <c r="O489" s="84"/>
      <c r="P489" s="221">
        <f>O489*H489</f>
        <v>0</v>
      </c>
      <c r="Q489" s="221">
        <v>0</v>
      </c>
      <c r="R489" s="221">
        <f>Q489*H489</f>
        <v>0</v>
      </c>
      <c r="S489" s="221">
        <v>0</v>
      </c>
      <c r="T489" s="222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3" t="s">
        <v>221</v>
      </c>
      <c r="AT489" s="223" t="s">
        <v>142</v>
      </c>
      <c r="AU489" s="223" t="s">
        <v>81</v>
      </c>
      <c r="AY489" s="17" t="s">
        <v>138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79</v>
      </c>
      <c r="BK489" s="224">
        <f>ROUND(I489*H489,2)</f>
        <v>0</v>
      </c>
      <c r="BL489" s="17" t="s">
        <v>221</v>
      </c>
      <c r="BM489" s="223" t="s">
        <v>770</v>
      </c>
    </row>
    <row r="490" spans="1:47" s="2" customFormat="1" ht="12">
      <c r="A490" s="38"/>
      <c r="B490" s="39"/>
      <c r="C490" s="40"/>
      <c r="D490" s="225" t="s">
        <v>149</v>
      </c>
      <c r="E490" s="40"/>
      <c r="F490" s="226" t="s">
        <v>771</v>
      </c>
      <c r="G490" s="40"/>
      <c r="H490" s="40"/>
      <c r="I490" s="227"/>
      <c r="J490" s="40"/>
      <c r="K490" s="40"/>
      <c r="L490" s="44"/>
      <c r="M490" s="228"/>
      <c r="N490" s="229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149</v>
      </c>
      <c r="AU490" s="17" t="s">
        <v>81</v>
      </c>
    </row>
    <row r="491" spans="1:63" s="12" customFormat="1" ht="22.8" customHeight="1">
      <c r="A491" s="12"/>
      <c r="B491" s="196"/>
      <c r="C491" s="197"/>
      <c r="D491" s="198" t="s">
        <v>70</v>
      </c>
      <c r="E491" s="210" t="s">
        <v>772</v>
      </c>
      <c r="F491" s="210" t="s">
        <v>773</v>
      </c>
      <c r="G491" s="197"/>
      <c r="H491" s="197"/>
      <c r="I491" s="200"/>
      <c r="J491" s="211">
        <f>BK491</f>
        <v>0</v>
      </c>
      <c r="K491" s="197"/>
      <c r="L491" s="202"/>
      <c r="M491" s="203"/>
      <c r="N491" s="204"/>
      <c r="O491" s="204"/>
      <c r="P491" s="205">
        <f>SUM(P492:P506)</f>
        <v>0</v>
      </c>
      <c r="Q491" s="204"/>
      <c r="R491" s="205">
        <f>SUM(R492:R506)</f>
        <v>0.026459999999999997</v>
      </c>
      <c r="S491" s="204"/>
      <c r="T491" s="206">
        <f>SUM(T492:T506)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07" t="s">
        <v>81</v>
      </c>
      <c r="AT491" s="208" t="s">
        <v>70</v>
      </c>
      <c r="AU491" s="208" t="s">
        <v>79</v>
      </c>
      <c r="AY491" s="207" t="s">
        <v>138</v>
      </c>
      <c r="BK491" s="209">
        <f>SUM(BK492:BK506)</f>
        <v>0</v>
      </c>
    </row>
    <row r="492" spans="1:65" s="2" customFormat="1" ht="37.8" customHeight="1">
      <c r="A492" s="38"/>
      <c r="B492" s="39"/>
      <c r="C492" s="212" t="s">
        <v>774</v>
      </c>
      <c r="D492" s="212" t="s">
        <v>142</v>
      </c>
      <c r="E492" s="213" t="s">
        <v>775</v>
      </c>
      <c r="F492" s="214" t="s">
        <v>776</v>
      </c>
      <c r="G492" s="215" t="s">
        <v>145</v>
      </c>
      <c r="H492" s="216">
        <v>29.4</v>
      </c>
      <c r="I492" s="217"/>
      <c r="J492" s="218">
        <f>ROUND(I492*H492,2)</f>
        <v>0</v>
      </c>
      <c r="K492" s="214" t="s">
        <v>146</v>
      </c>
      <c r="L492" s="44"/>
      <c r="M492" s="219" t="s">
        <v>19</v>
      </c>
      <c r="N492" s="220" t="s">
        <v>42</v>
      </c>
      <c r="O492" s="84"/>
      <c r="P492" s="221">
        <f>O492*H492</f>
        <v>0</v>
      </c>
      <c r="Q492" s="221">
        <v>2E-05</v>
      </c>
      <c r="R492" s="221">
        <f>Q492*H492</f>
        <v>0.000588</v>
      </c>
      <c r="S492" s="221">
        <v>0</v>
      </c>
      <c r="T492" s="222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3" t="s">
        <v>221</v>
      </c>
      <c r="AT492" s="223" t="s">
        <v>142</v>
      </c>
      <c r="AU492" s="223" t="s">
        <v>81</v>
      </c>
      <c r="AY492" s="17" t="s">
        <v>138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79</v>
      </c>
      <c r="BK492" s="224">
        <f>ROUND(I492*H492,2)</f>
        <v>0</v>
      </c>
      <c r="BL492" s="17" t="s">
        <v>221</v>
      </c>
      <c r="BM492" s="223" t="s">
        <v>777</v>
      </c>
    </row>
    <row r="493" spans="1:47" s="2" customFormat="1" ht="12">
      <c r="A493" s="38"/>
      <c r="B493" s="39"/>
      <c r="C493" s="40"/>
      <c r="D493" s="225" t="s">
        <v>149</v>
      </c>
      <c r="E493" s="40"/>
      <c r="F493" s="226" t="s">
        <v>778</v>
      </c>
      <c r="G493" s="40"/>
      <c r="H493" s="40"/>
      <c r="I493" s="227"/>
      <c r="J493" s="40"/>
      <c r="K493" s="40"/>
      <c r="L493" s="44"/>
      <c r="M493" s="228"/>
      <c r="N493" s="229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149</v>
      </c>
      <c r="AU493" s="17" t="s">
        <v>81</v>
      </c>
    </row>
    <row r="494" spans="1:51" s="13" customFormat="1" ht="12">
      <c r="A494" s="13"/>
      <c r="B494" s="230"/>
      <c r="C494" s="231"/>
      <c r="D494" s="232" t="s">
        <v>156</v>
      </c>
      <c r="E494" s="233" t="s">
        <v>19</v>
      </c>
      <c r="F494" s="234" t="s">
        <v>779</v>
      </c>
      <c r="G494" s="231"/>
      <c r="H494" s="233" t="s">
        <v>19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0" t="s">
        <v>156</v>
      </c>
      <c r="AU494" s="240" t="s">
        <v>81</v>
      </c>
      <c r="AV494" s="13" t="s">
        <v>79</v>
      </c>
      <c r="AW494" s="13" t="s">
        <v>33</v>
      </c>
      <c r="AX494" s="13" t="s">
        <v>71</v>
      </c>
      <c r="AY494" s="240" t="s">
        <v>138</v>
      </c>
    </row>
    <row r="495" spans="1:51" s="14" customFormat="1" ht="12">
      <c r="A495" s="14"/>
      <c r="B495" s="241"/>
      <c r="C495" s="242"/>
      <c r="D495" s="232" t="s">
        <v>156</v>
      </c>
      <c r="E495" s="243" t="s">
        <v>19</v>
      </c>
      <c r="F495" s="244" t="s">
        <v>780</v>
      </c>
      <c r="G495" s="242"/>
      <c r="H495" s="245">
        <v>12.6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1" t="s">
        <v>156</v>
      </c>
      <c r="AU495" s="251" t="s">
        <v>81</v>
      </c>
      <c r="AV495" s="14" t="s">
        <v>81</v>
      </c>
      <c r="AW495" s="14" t="s">
        <v>33</v>
      </c>
      <c r="AX495" s="14" t="s">
        <v>71</v>
      </c>
      <c r="AY495" s="251" t="s">
        <v>138</v>
      </c>
    </row>
    <row r="496" spans="1:51" s="13" customFormat="1" ht="12">
      <c r="A496" s="13"/>
      <c r="B496" s="230"/>
      <c r="C496" s="231"/>
      <c r="D496" s="232" t="s">
        <v>156</v>
      </c>
      <c r="E496" s="233" t="s">
        <v>19</v>
      </c>
      <c r="F496" s="234" t="s">
        <v>163</v>
      </c>
      <c r="G496" s="231"/>
      <c r="H496" s="233" t="s">
        <v>19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156</v>
      </c>
      <c r="AU496" s="240" t="s">
        <v>81</v>
      </c>
      <c r="AV496" s="13" t="s">
        <v>79</v>
      </c>
      <c r="AW496" s="13" t="s">
        <v>33</v>
      </c>
      <c r="AX496" s="13" t="s">
        <v>71</v>
      </c>
      <c r="AY496" s="240" t="s">
        <v>138</v>
      </c>
    </row>
    <row r="497" spans="1:51" s="14" customFormat="1" ht="12">
      <c r="A497" s="14"/>
      <c r="B497" s="241"/>
      <c r="C497" s="242"/>
      <c r="D497" s="232" t="s">
        <v>156</v>
      </c>
      <c r="E497" s="243" t="s">
        <v>19</v>
      </c>
      <c r="F497" s="244" t="s">
        <v>781</v>
      </c>
      <c r="G497" s="242"/>
      <c r="H497" s="245">
        <v>16.8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156</v>
      </c>
      <c r="AU497" s="251" t="s">
        <v>81</v>
      </c>
      <c r="AV497" s="14" t="s">
        <v>81</v>
      </c>
      <c r="AW497" s="14" t="s">
        <v>33</v>
      </c>
      <c r="AX497" s="14" t="s">
        <v>71</v>
      </c>
      <c r="AY497" s="251" t="s">
        <v>138</v>
      </c>
    </row>
    <row r="498" spans="1:51" s="15" customFormat="1" ht="12">
      <c r="A498" s="15"/>
      <c r="B498" s="252"/>
      <c r="C498" s="253"/>
      <c r="D498" s="232" t="s">
        <v>156</v>
      </c>
      <c r="E498" s="254" t="s">
        <v>19</v>
      </c>
      <c r="F498" s="255" t="s">
        <v>166</v>
      </c>
      <c r="G498" s="253"/>
      <c r="H498" s="256">
        <v>29.4</v>
      </c>
      <c r="I498" s="257"/>
      <c r="J498" s="253"/>
      <c r="K498" s="253"/>
      <c r="L498" s="258"/>
      <c r="M498" s="259"/>
      <c r="N498" s="260"/>
      <c r="O498" s="260"/>
      <c r="P498" s="260"/>
      <c r="Q498" s="260"/>
      <c r="R498" s="260"/>
      <c r="S498" s="260"/>
      <c r="T498" s="261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2" t="s">
        <v>156</v>
      </c>
      <c r="AU498" s="262" t="s">
        <v>81</v>
      </c>
      <c r="AV498" s="15" t="s">
        <v>147</v>
      </c>
      <c r="AW498" s="15" t="s">
        <v>33</v>
      </c>
      <c r="AX498" s="15" t="s">
        <v>79</v>
      </c>
      <c r="AY498" s="262" t="s">
        <v>138</v>
      </c>
    </row>
    <row r="499" spans="1:65" s="2" customFormat="1" ht="24.15" customHeight="1">
      <c r="A499" s="38"/>
      <c r="B499" s="39"/>
      <c r="C499" s="212" t="s">
        <v>782</v>
      </c>
      <c r="D499" s="212" t="s">
        <v>142</v>
      </c>
      <c r="E499" s="213" t="s">
        <v>783</v>
      </c>
      <c r="F499" s="214" t="s">
        <v>784</v>
      </c>
      <c r="G499" s="215" t="s">
        <v>145</v>
      </c>
      <c r="H499" s="216">
        <v>29.4</v>
      </c>
      <c r="I499" s="217"/>
      <c r="J499" s="218">
        <f>ROUND(I499*H499,2)</f>
        <v>0</v>
      </c>
      <c r="K499" s="214" t="s">
        <v>146</v>
      </c>
      <c r="L499" s="44"/>
      <c r="M499" s="219" t="s">
        <v>19</v>
      </c>
      <c r="N499" s="220" t="s">
        <v>42</v>
      </c>
      <c r="O499" s="84"/>
      <c r="P499" s="221">
        <f>O499*H499</f>
        <v>0</v>
      </c>
      <c r="Q499" s="221">
        <v>0.00035</v>
      </c>
      <c r="R499" s="221">
        <f>Q499*H499</f>
        <v>0.010289999999999999</v>
      </c>
      <c r="S499" s="221">
        <v>0</v>
      </c>
      <c r="T499" s="222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3" t="s">
        <v>221</v>
      </c>
      <c r="AT499" s="223" t="s">
        <v>142</v>
      </c>
      <c r="AU499" s="223" t="s">
        <v>81</v>
      </c>
      <c r="AY499" s="17" t="s">
        <v>138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79</v>
      </c>
      <c r="BK499" s="224">
        <f>ROUND(I499*H499,2)</f>
        <v>0</v>
      </c>
      <c r="BL499" s="17" t="s">
        <v>221</v>
      </c>
      <c r="BM499" s="223" t="s">
        <v>785</v>
      </c>
    </row>
    <row r="500" spans="1:47" s="2" customFormat="1" ht="12">
      <c r="A500" s="38"/>
      <c r="B500" s="39"/>
      <c r="C500" s="40"/>
      <c r="D500" s="225" t="s">
        <v>149</v>
      </c>
      <c r="E500" s="40"/>
      <c r="F500" s="226" t="s">
        <v>786</v>
      </c>
      <c r="G500" s="40"/>
      <c r="H500" s="40"/>
      <c r="I500" s="227"/>
      <c r="J500" s="40"/>
      <c r="K500" s="40"/>
      <c r="L500" s="44"/>
      <c r="M500" s="228"/>
      <c r="N500" s="229"/>
      <c r="O500" s="84"/>
      <c r="P500" s="84"/>
      <c r="Q500" s="84"/>
      <c r="R500" s="84"/>
      <c r="S500" s="84"/>
      <c r="T500" s="85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149</v>
      </c>
      <c r="AU500" s="17" t="s">
        <v>81</v>
      </c>
    </row>
    <row r="501" spans="1:65" s="2" customFormat="1" ht="24.15" customHeight="1">
      <c r="A501" s="38"/>
      <c r="B501" s="39"/>
      <c r="C501" s="212" t="s">
        <v>787</v>
      </c>
      <c r="D501" s="212" t="s">
        <v>142</v>
      </c>
      <c r="E501" s="213" t="s">
        <v>788</v>
      </c>
      <c r="F501" s="214" t="s">
        <v>789</v>
      </c>
      <c r="G501" s="215" t="s">
        <v>145</v>
      </c>
      <c r="H501" s="216">
        <v>29.4</v>
      </c>
      <c r="I501" s="217"/>
      <c r="J501" s="218">
        <f>ROUND(I501*H501,2)</f>
        <v>0</v>
      </c>
      <c r="K501" s="214" t="s">
        <v>146</v>
      </c>
      <c r="L501" s="44"/>
      <c r="M501" s="219" t="s">
        <v>19</v>
      </c>
      <c r="N501" s="220" t="s">
        <v>42</v>
      </c>
      <c r="O501" s="84"/>
      <c r="P501" s="221">
        <f>O501*H501</f>
        <v>0</v>
      </c>
      <c r="Q501" s="221">
        <v>0.00013</v>
      </c>
      <c r="R501" s="221">
        <f>Q501*H501</f>
        <v>0.0038219999999999994</v>
      </c>
      <c r="S501" s="221">
        <v>0</v>
      </c>
      <c r="T501" s="222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3" t="s">
        <v>221</v>
      </c>
      <c r="AT501" s="223" t="s">
        <v>142</v>
      </c>
      <c r="AU501" s="223" t="s">
        <v>81</v>
      </c>
      <c r="AY501" s="17" t="s">
        <v>138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79</v>
      </c>
      <c r="BK501" s="224">
        <f>ROUND(I501*H501,2)</f>
        <v>0</v>
      </c>
      <c r="BL501" s="17" t="s">
        <v>221</v>
      </c>
      <c r="BM501" s="223" t="s">
        <v>790</v>
      </c>
    </row>
    <row r="502" spans="1:47" s="2" customFormat="1" ht="12">
      <c r="A502" s="38"/>
      <c r="B502" s="39"/>
      <c r="C502" s="40"/>
      <c r="D502" s="225" t="s">
        <v>149</v>
      </c>
      <c r="E502" s="40"/>
      <c r="F502" s="226" t="s">
        <v>791</v>
      </c>
      <c r="G502" s="40"/>
      <c r="H502" s="40"/>
      <c r="I502" s="227"/>
      <c r="J502" s="40"/>
      <c r="K502" s="40"/>
      <c r="L502" s="44"/>
      <c r="M502" s="228"/>
      <c r="N502" s="229"/>
      <c r="O502" s="84"/>
      <c r="P502" s="84"/>
      <c r="Q502" s="84"/>
      <c r="R502" s="84"/>
      <c r="S502" s="84"/>
      <c r="T502" s="85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149</v>
      </c>
      <c r="AU502" s="17" t="s">
        <v>81</v>
      </c>
    </row>
    <row r="503" spans="1:65" s="2" customFormat="1" ht="24.15" customHeight="1">
      <c r="A503" s="38"/>
      <c r="B503" s="39"/>
      <c r="C503" s="212" t="s">
        <v>792</v>
      </c>
      <c r="D503" s="212" t="s">
        <v>142</v>
      </c>
      <c r="E503" s="213" t="s">
        <v>793</v>
      </c>
      <c r="F503" s="214" t="s">
        <v>794</v>
      </c>
      <c r="G503" s="215" t="s">
        <v>145</v>
      </c>
      <c r="H503" s="216">
        <v>29.4</v>
      </c>
      <c r="I503" s="217"/>
      <c r="J503" s="218">
        <f>ROUND(I503*H503,2)</f>
        <v>0</v>
      </c>
      <c r="K503" s="214" t="s">
        <v>146</v>
      </c>
      <c r="L503" s="44"/>
      <c r="M503" s="219" t="s">
        <v>19</v>
      </c>
      <c r="N503" s="220" t="s">
        <v>42</v>
      </c>
      <c r="O503" s="84"/>
      <c r="P503" s="221">
        <f>O503*H503</f>
        <v>0</v>
      </c>
      <c r="Q503" s="221">
        <v>0.00029</v>
      </c>
      <c r="R503" s="221">
        <f>Q503*H503</f>
        <v>0.008525999999999999</v>
      </c>
      <c r="S503" s="221">
        <v>0</v>
      </c>
      <c r="T503" s="222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23" t="s">
        <v>221</v>
      </c>
      <c r="AT503" s="223" t="s">
        <v>142</v>
      </c>
      <c r="AU503" s="223" t="s">
        <v>81</v>
      </c>
      <c r="AY503" s="17" t="s">
        <v>138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79</v>
      </c>
      <c r="BK503" s="224">
        <f>ROUND(I503*H503,2)</f>
        <v>0</v>
      </c>
      <c r="BL503" s="17" t="s">
        <v>221</v>
      </c>
      <c r="BM503" s="223" t="s">
        <v>795</v>
      </c>
    </row>
    <row r="504" spans="1:47" s="2" customFormat="1" ht="12">
      <c r="A504" s="38"/>
      <c r="B504" s="39"/>
      <c r="C504" s="40"/>
      <c r="D504" s="225" t="s">
        <v>149</v>
      </c>
      <c r="E504" s="40"/>
      <c r="F504" s="226" t="s">
        <v>796</v>
      </c>
      <c r="G504" s="40"/>
      <c r="H504" s="40"/>
      <c r="I504" s="227"/>
      <c r="J504" s="40"/>
      <c r="K504" s="40"/>
      <c r="L504" s="44"/>
      <c r="M504" s="228"/>
      <c r="N504" s="229"/>
      <c r="O504" s="84"/>
      <c r="P504" s="84"/>
      <c r="Q504" s="84"/>
      <c r="R504" s="84"/>
      <c r="S504" s="84"/>
      <c r="T504" s="85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149</v>
      </c>
      <c r="AU504" s="17" t="s">
        <v>81</v>
      </c>
    </row>
    <row r="505" spans="1:65" s="2" customFormat="1" ht="37.8" customHeight="1">
      <c r="A505" s="38"/>
      <c r="B505" s="39"/>
      <c r="C505" s="212" t="s">
        <v>797</v>
      </c>
      <c r="D505" s="212" t="s">
        <v>142</v>
      </c>
      <c r="E505" s="213" t="s">
        <v>798</v>
      </c>
      <c r="F505" s="214" t="s">
        <v>799</v>
      </c>
      <c r="G505" s="215" t="s">
        <v>145</v>
      </c>
      <c r="H505" s="216">
        <v>29.4</v>
      </c>
      <c r="I505" s="217"/>
      <c r="J505" s="218">
        <f>ROUND(I505*H505,2)</f>
        <v>0</v>
      </c>
      <c r="K505" s="214" t="s">
        <v>146</v>
      </c>
      <c r="L505" s="44"/>
      <c r="M505" s="219" t="s">
        <v>19</v>
      </c>
      <c r="N505" s="220" t="s">
        <v>42</v>
      </c>
      <c r="O505" s="84"/>
      <c r="P505" s="221">
        <f>O505*H505</f>
        <v>0</v>
      </c>
      <c r="Q505" s="221">
        <v>0.00011</v>
      </c>
      <c r="R505" s="221">
        <f>Q505*H505</f>
        <v>0.003234</v>
      </c>
      <c r="S505" s="221">
        <v>0</v>
      </c>
      <c r="T505" s="222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23" t="s">
        <v>221</v>
      </c>
      <c r="AT505" s="223" t="s">
        <v>142</v>
      </c>
      <c r="AU505" s="223" t="s">
        <v>81</v>
      </c>
      <c r="AY505" s="17" t="s">
        <v>138</v>
      </c>
      <c r="BE505" s="224">
        <f>IF(N505="základní",J505,0)</f>
        <v>0</v>
      </c>
      <c r="BF505" s="224">
        <f>IF(N505="snížená",J505,0)</f>
        <v>0</v>
      </c>
      <c r="BG505" s="224">
        <f>IF(N505="zákl. přenesená",J505,0)</f>
        <v>0</v>
      </c>
      <c r="BH505" s="224">
        <f>IF(N505="sníž. přenesená",J505,0)</f>
        <v>0</v>
      </c>
      <c r="BI505" s="224">
        <f>IF(N505="nulová",J505,0)</f>
        <v>0</v>
      </c>
      <c r="BJ505" s="17" t="s">
        <v>79</v>
      </c>
      <c r="BK505" s="224">
        <f>ROUND(I505*H505,2)</f>
        <v>0</v>
      </c>
      <c r="BL505" s="17" t="s">
        <v>221</v>
      </c>
      <c r="BM505" s="223" t="s">
        <v>800</v>
      </c>
    </row>
    <row r="506" spans="1:47" s="2" customFormat="1" ht="12">
      <c r="A506" s="38"/>
      <c r="B506" s="39"/>
      <c r="C506" s="40"/>
      <c r="D506" s="225" t="s">
        <v>149</v>
      </c>
      <c r="E506" s="40"/>
      <c r="F506" s="226" t="s">
        <v>801</v>
      </c>
      <c r="G506" s="40"/>
      <c r="H506" s="40"/>
      <c r="I506" s="227"/>
      <c r="J506" s="40"/>
      <c r="K506" s="40"/>
      <c r="L506" s="44"/>
      <c r="M506" s="228"/>
      <c r="N506" s="229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149</v>
      </c>
      <c r="AU506" s="17" t="s">
        <v>81</v>
      </c>
    </row>
    <row r="507" spans="1:63" s="12" customFormat="1" ht="22.8" customHeight="1">
      <c r="A507" s="12"/>
      <c r="B507" s="196"/>
      <c r="C507" s="197"/>
      <c r="D507" s="198" t="s">
        <v>70</v>
      </c>
      <c r="E507" s="210" t="s">
        <v>262</v>
      </c>
      <c r="F507" s="210" t="s">
        <v>263</v>
      </c>
      <c r="G507" s="197"/>
      <c r="H507" s="197"/>
      <c r="I507" s="200"/>
      <c r="J507" s="211">
        <f>BK507</f>
        <v>0</v>
      </c>
      <c r="K507" s="197"/>
      <c r="L507" s="202"/>
      <c r="M507" s="203"/>
      <c r="N507" s="204"/>
      <c r="O507" s="204"/>
      <c r="P507" s="205">
        <f>SUM(P508:P532)</f>
        <v>0</v>
      </c>
      <c r="Q507" s="204"/>
      <c r="R507" s="205">
        <f>SUM(R508:R532)</f>
        <v>0.54308292</v>
      </c>
      <c r="S507" s="204"/>
      <c r="T507" s="206">
        <f>SUM(T508:T532)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07" t="s">
        <v>81</v>
      </c>
      <c r="AT507" s="208" t="s">
        <v>70</v>
      </c>
      <c r="AU507" s="208" t="s">
        <v>79</v>
      </c>
      <c r="AY507" s="207" t="s">
        <v>138</v>
      </c>
      <c r="BK507" s="209">
        <f>SUM(BK508:BK532)</f>
        <v>0</v>
      </c>
    </row>
    <row r="508" spans="1:65" s="2" customFormat="1" ht="24.15" customHeight="1">
      <c r="A508" s="38"/>
      <c r="B508" s="39"/>
      <c r="C508" s="212" t="s">
        <v>802</v>
      </c>
      <c r="D508" s="212" t="s">
        <v>142</v>
      </c>
      <c r="E508" s="213" t="s">
        <v>803</v>
      </c>
      <c r="F508" s="214" t="s">
        <v>804</v>
      </c>
      <c r="G508" s="215" t="s">
        <v>145</v>
      </c>
      <c r="H508" s="216">
        <v>472.452</v>
      </c>
      <c r="I508" s="217"/>
      <c r="J508" s="218">
        <f>ROUND(I508*H508,2)</f>
        <v>0</v>
      </c>
      <c r="K508" s="214" t="s">
        <v>146</v>
      </c>
      <c r="L508" s="44"/>
      <c r="M508" s="219" t="s">
        <v>19</v>
      </c>
      <c r="N508" s="220" t="s">
        <v>42</v>
      </c>
      <c r="O508" s="84"/>
      <c r="P508" s="221">
        <f>O508*H508</f>
        <v>0</v>
      </c>
      <c r="Q508" s="221">
        <v>0</v>
      </c>
      <c r="R508" s="221">
        <f>Q508*H508</f>
        <v>0</v>
      </c>
      <c r="S508" s="221">
        <v>0</v>
      </c>
      <c r="T508" s="222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23" t="s">
        <v>221</v>
      </c>
      <c r="AT508" s="223" t="s">
        <v>142</v>
      </c>
      <c r="AU508" s="223" t="s">
        <v>81</v>
      </c>
      <c r="AY508" s="17" t="s">
        <v>138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79</v>
      </c>
      <c r="BK508" s="224">
        <f>ROUND(I508*H508,2)</f>
        <v>0</v>
      </c>
      <c r="BL508" s="17" t="s">
        <v>221</v>
      </c>
      <c r="BM508" s="223" t="s">
        <v>805</v>
      </c>
    </row>
    <row r="509" spans="1:47" s="2" customFormat="1" ht="12">
      <c r="A509" s="38"/>
      <c r="B509" s="39"/>
      <c r="C509" s="40"/>
      <c r="D509" s="225" t="s">
        <v>149</v>
      </c>
      <c r="E509" s="40"/>
      <c r="F509" s="226" t="s">
        <v>806</v>
      </c>
      <c r="G509" s="40"/>
      <c r="H509" s="40"/>
      <c r="I509" s="227"/>
      <c r="J509" s="40"/>
      <c r="K509" s="40"/>
      <c r="L509" s="44"/>
      <c r="M509" s="228"/>
      <c r="N509" s="229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149</v>
      </c>
      <c r="AU509" s="17" t="s">
        <v>81</v>
      </c>
    </row>
    <row r="510" spans="1:65" s="2" customFormat="1" ht="37.8" customHeight="1">
      <c r="A510" s="38"/>
      <c r="B510" s="39"/>
      <c r="C510" s="212" t="s">
        <v>807</v>
      </c>
      <c r="D510" s="212" t="s">
        <v>142</v>
      </c>
      <c r="E510" s="213" t="s">
        <v>808</v>
      </c>
      <c r="F510" s="214" t="s">
        <v>809</v>
      </c>
      <c r="G510" s="215" t="s">
        <v>145</v>
      </c>
      <c r="H510" s="216">
        <v>72.39</v>
      </c>
      <c r="I510" s="217"/>
      <c r="J510" s="218">
        <f>ROUND(I510*H510,2)</f>
        <v>0</v>
      </c>
      <c r="K510" s="214" t="s">
        <v>146</v>
      </c>
      <c r="L510" s="44"/>
      <c r="M510" s="219" t="s">
        <v>19</v>
      </c>
      <c r="N510" s="220" t="s">
        <v>42</v>
      </c>
      <c r="O510" s="84"/>
      <c r="P510" s="221">
        <f>O510*H510</f>
        <v>0</v>
      </c>
      <c r="Q510" s="221">
        <v>0.0045</v>
      </c>
      <c r="R510" s="221">
        <f>Q510*H510</f>
        <v>0.32575499999999996</v>
      </c>
      <c r="S510" s="221">
        <v>0</v>
      </c>
      <c r="T510" s="222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23" t="s">
        <v>221</v>
      </c>
      <c r="AT510" s="223" t="s">
        <v>142</v>
      </c>
      <c r="AU510" s="223" t="s">
        <v>81</v>
      </c>
      <c r="AY510" s="17" t="s">
        <v>138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79</v>
      </c>
      <c r="BK510" s="224">
        <f>ROUND(I510*H510,2)</f>
        <v>0</v>
      </c>
      <c r="BL510" s="17" t="s">
        <v>221</v>
      </c>
      <c r="BM510" s="223" t="s">
        <v>810</v>
      </c>
    </row>
    <row r="511" spans="1:47" s="2" customFormat="1" ht="12">
      <c r="A511" s="38"/>
      <c r="B511" s="39"/>
      <c r="C511" s="40"/>
      <c r="D511" s="225" t="s">
        <v>149</v>
      </c>
      <c r="E511" s="40"/>
      <c r="F511" s="226" t="s">
        <v>811</v>
      </c>
      <c r="G511" s="40"/>
      <c r="H511" s="40"/>
      <c r="I511" s="227"/>
      <c r="J511" s="40"/>
      <c r="K511" s="40"/>
      <c r="L511" s="44"/>
      <c r="M511" s="228"/>
      <c r="N511" s="229"/>
      <c r="O511" s="84"/>
      <c r="P511" s="84"/>
      <c r="Q511" s="84"/>
      <c r="R511" s="84"/>
      <c r="S511" s="84"/>
      <c r="T511" s="85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149</v>
      </c>
      <c r="AU511" s="17" t="s">
        <v>81</v>
      </c>
    </row>
    <row r="512" spans="1:51" s="13" customFormat="1" ht="12">
      <c r="A512" s="13"/>
      <c r="B512" s="230"/>
      <c r="C512" s="231"/>
      <c r="D512" s="232" t="s">
        <v>156</v>
      </c>
      <c r="E512" s="233" t="s">
        <v>19</v>
      </c>
      <c r="F512" s="234" t="s">
        <v>157</v>
      </c>
      <c r="G512" s="231"/>
      <c r="H512" s="233" t="s">
        <v>19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0" t="s">
        <v>156</v>
      </c>
      <c r="AU512" s="240" t="s">
        <v>81</v>
      </c>
      <c r="AV512" s="13" t="s">
        <v>79</v>
      </c>
      <c r="AW512" s="13" t="s">
        <v>33</v>
      </c>
      <c r="AX512" s="13" t="s">
        <v>71</v>
      </c>
      <c r="AY512" s="240" t="s">
        <v>138</v>
      </c>
    </row>
    <row r="513" spans="1:51" s="14" customFormat="1" ht="12">
      <c r="A513" s="14"/>
      <c r="B513" s="241"/>
      <c r="C513" s="242"/>
      <c r="D513" s="232" t="s">
        <v>156</v>
      </c>
      <c r="E513" s="243" t="s">
        <v>19</v>
      </c>
      <c r="F513" s="244" t="s">
        <v>428</v>
      </c>
      <c r="G513" s="242"/>
      <c r="H513" s="245">
        <v>20.47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1" t="s">
        <v>156</v>
      </c>
      <c r="AU513" s="251" t="s">
        <v>81</v>
      </c>
      <c r="AV513" s="14" t="s">
        <v>81</v>
      </c>
      <c r="AW513" s="14" t="s">
        <v>33</v>
      </c>
      <c r="AX513" s="14" t="s">
        <v>71</v>
      </c>
      <c r="AY513" s="251" t="s">
        <v>138</v>
      </c>
    </row>
    <row r="514" spans="1:51" s="13" customFormat="1" ht="12">
      <c r="A514" s="13"/>
      <c r="B514" s="230"/>
      <c r="C514" s="231"/>
      <c r="D514" s="232" t="s">
        <v>156</v>
      </c>
      <c r="E514" s="233" t="s">
        <v>19</v>
      </c>
      <c r="F514" s="234" t="s">
        <v>160</v>
      </c>
      <c r="G514" s="231"/>
      <c r="H514" s="233" t="s">
        <v>19</v>
      </c>
      <c r="I514" s="235"/>
      <c r="J514" s="231"/>
      <c r="K514" s="231"/>
      <c r="L514" s="236"/>
      <c r="M514" s="237"/>
      <c r="N514" s="238"/>
      <c r="O514" s="238"/>
      <c r="P514" s="238"/>
      <c r="Q514" s="238"/>
      <c r="R514" s="238"/>
      <c r="S514" s="238"/>
      <c r="T514" s="23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0" t="s">
        <v>156</v>
      </c>
      <c r="AU514" s="240" t="s">
        <v>81</v>
      </c>
      <c r="AV514" s="13" t="s">
        <v>79</v>
      </c>
      <c r="AW514" s="13" t="s">
        <v>33</v>
      </c>
      <c r="AX514" s="13" t="s">
        <v>71</v>
      </c>
      <c r="AY514" s="240" t="s">
        <v>138</v>
      </c>
    </row>
    <row r="515" spans="1:51" s="14" customFormat="1" ht="12">
      <c r="A515" s="14"/>
      <c r="B515" s="241"/>
      <c r="C515" s="242"/>
      <c r="D515" s="232" t="s">
        <v>156</v>
      </c>
      <c r="E515" s="243" t="s">
        <v>19</v>
      </c>
      <c r="F515" s="244" t="s">
        <v>429</v>
      </c>
      <c r="G515" s="242"/>
      <c r="H515" s="245">
        <v>21.17</v>
      </c>
      <c r="I515" s="246"/>
      <c r="J515" s="242"/>
      <c r="K515" s="242"/>
      <c r="L515" s="247"/>
      <c r="M515" s="248"/>
      <c r="N515" s="249"/>
      <c r="O515" s="249"/>
      <c r="P515" s="249"/>
      <c r="Q515" s="249"/>
      <c r="R515" s="249"/>
      <c r="S515" s="249"/>
      <c r="T515" s="25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1" t="s">
        <v>156</v>
      </c>
      <c r="AU515" s="251" t="s">
        <v>81</v>
      </c>
      <c r="AV515" s="14" t="s">
        <v>81</v>
      </c>
      <c r="AW515" s="14" t="s">
        <v>33</v>
      </c>
      <c r="AX515" s="14" t="s">
        <v>71</v>
      </c>
      <c r="AY515" s="251" t="s">
        <v>138</v>
      </c>
    </row>
    <row r="516" spans="1:51" s="13" customFormat="1" ht="12">
      <c r="A516" s="13"/>
      <c r="B516" s="230"/>
      <c r="C516" s="231"/>
      <c r="D516" s="232" t="s">
        <v>156</v>
      </c>
      <c r="E516" s="233" t="s">
        <v>19</v>
      </c>
      <c r="F516" s="234" t="s">
        <v>163</v>
      </c>
      <c r="G516" s="231"/>
      <c r="H516" s="233" t="s">
        <v>19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0" t="s">
        <v>156</v>
      </c>
      <c r="AU516" s="240" t="s">
        <v>81</v>
      </c>
      <c r="AV516" s="13" t="s">
        <v>79</v>
      </c>
      <c r="AW516" s="13" t="s">
        <v>33</v>
      </c>
      <c r="AX516" s="13" t="s">
        <v>71</v>
      </c>
      <c r="AY516" s="240" t="s">
        <v>138</v>
      </c>
    </row>
    <row r="517" spans="1:51" s="14" customFormat="1" ht="12">
      <c r="A517" s="14"/>
      <c r="B517" s="241"/>
      <c r="C517" s="242"/>
      <c r="D517" s="232" t="s">
        <v>156</v>
      </c>
      <c r="E517" s="243" t="s">
        <v>19</v>
      </c>
      <c r="F517" s="244" t="s">
        <v>430</v>
      </c>
      <c r="G517" s="242"/>
      <c r="H517" s="245">
        <v>30.75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1" t="s">
        <v>156</v>
      </c>
      <c r="AU517" s="251" t="s">
        <v>81</v>
      </c>
      <c r="AV517" s="14" t="s">
        <v>81</v>
      </c>
      <c r="AW517" s="14" t="s">
        <v>33</v>
      </c>
      <c r="AX517" s="14" t="s">
        <v>71</v>
      </c>
      <c r="AY517" s="251" t="s">
        <v>138</v>
      </c>
    </row>
    <row r="518" spans="1:51" s="15" customFormat="1" ht="12">
      <c r="A518" s="15"/>
      <c r="B518" s="252"/>
      <c r="C518" s="253"/>
      <c r="D518" s="232" t="s">
        <v>156</v>
      </c>
      <c r="E518" s="254" t="s">
        <v>19</v>
      </c>
      <c r="F518" s="255" t="s">
        <v>166</v>
      </c>
      <c r="G518" s="253"/>
      <c r="H518" s="256">
        <v>72.39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2" t="s">
        <v>156</v>
      </c>
      <c r="AU518" s="262" t="s">
        <v>81</v>
      </c>
      <c r="AV518" s="15" t="s">
        <v>147</v>
      </c>
      <c r="AW518" s="15" t="s">
        <v>33</v>
      </c>
      <c r="AX518" s="15" t="s">
        <v>79</v>
      </c>
      <c r="AY518" s="262" t="s">
        <v>138</v>
      </c>
    </row>
    <row r="519" spans="1:65" s="2" customFormat="1" ht="33" customHeight="1">
      <c r="A519" s="38"/>
      <c r="B519" s="39"/>
      <c r="C519" s="212" t="s">
        <v>812</v>
      </c>
      <c r="D519" s="212" t="s">
        <v>142</v>
      </c>
      <c r="E519" s="213" t="s">
        <v>813</v>
      </c>
      <c r="F519" s="214" t="s">
        <v>814</v>
      </c>
      <c r="G519" s="215" t="s">
        <v>145</v>
      </c>
      <c r="H519" s="216">
        <v>472.452</v>
      </c>
      <c r="I519" s="217"/>
      <c r="J519" s="218">
        <f>ROUND(I519*H519,2)</f>
        <v>0</v>
      </c>
      <c r="K519" s="214" t="s">
        <v>146</v>
      </c>
      <c r="L519" s="44"/>
      <c r="M519" s="219" t="s">
        <v>19</v>
      </c>
      <c r="N519" s="220" t="s">
        <v>42</v>
      </c>
      <c r="O519" s="84"/>
      <c r="P519" s="221">
        <f>O519*H519</f>
        <v>0</v>
      </c>
      <c r="Q519" s="221">
        <v>0.0002</v>
      </c>
      <c r="R519" s="221">
        <f>Q519*H519</f>
        <v>0.0944904</v>
      </c>
      <c r="S519" s="221">
        <v>0</v>
      </c>
      <c r="T519" s="222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3" t="s">
        <v>221</v>
      </c>
      <c r="AT519" s="223" t="s">
        <v>142</v>
      </c>
      <c r="AU519" s="223" t="s">
        <v>81</v>
      </c>
      <c r="AY519" s="17" t="s">
        <v>138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79</v>
      </c>
      <c r="BK519" s="224">
        <f>ROUND(I519*H519,2)</f>
        <v>0</v>
      </c>
      <c r="BL519" s="17" t="s">
        <v>221</v>
      </c>
      <c r="BM519" s="223" t="s">
        <v>815</v>
      </c>
    </row>
    <row r="520" spans="1:47" s="2" customFormat="1" ht="12">
      <c r="A520" s="38"/>
      <c r="B520" s="39"/>
      <c r="C520" s="40"/>
      <c r="D520" s="225" t="s">
        <v>149</v>
      </c>
      <c r="E520" s="40"/>
      <c r="F520" s="226" t="s">
        <v>816</v>
      </c>
      <c r="G520" s="40"/>
      <c r="H520" s="40"/>
      <c r="I520" s="227"/>
      <c r="J520" s="40"/>
      <c r="K520" s="40"/>
      <c r="L520" s="44"/>
      <c r="M520" s="228"/>
      <c r="N520" s="229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149</v>
      </c>
      <c r="AU520" s="17" t="s">
        <v>81</v>
      </c>
    </row>
    <row r="521" spans="1:51" s="13" customFormat="1" ht="12">
      <c r="A521" s="13"/>
      <c r="B521" s="230"/>
      <c r="C521" s="231"/>
      <c r="D521" s="232" t="s">
        <v>156</v>
      </c>
      <c r="E521" s="233" t="s">
        <v>19</v>
      </c>
      <c r="F521" s="234" t="s">
        <v>157</v>
      </c>
      <c r="G521" s="231"/>
      <c r="H521" s="233" t="s">
        <v>19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0" t="s">
        <v>156</v>
      </c>
      <c r="AU521" s="240" t="s">
        <v>81</v>
      </c>
      <c r="AV521" s="13" t="s">
        <v>79</v>
      </c>
      <c r="AW521" s="13" t="s">
        <v>33</v>
      </c>
      <c r="AX521" s="13" t="s">
        <v>71</v>
      </c>
      <c r="AY521" s="240" t="s">
        <v>138</v>
      </c>
    </row>
    <row r="522" spans="1:51" s="14" customFormat="1" ht="12">
      <c r="A522" s="14"/>
      <c r="B522" s="241"/>
      <c r="C522" s="242"/>
      <c r="D522" s="232" t="s">
        <v>156</v>
      </c>
      <c r="E522" s="243" t="s">
        <v>19</v>
      </c>
      <c r="F522" s="244" t="s">
        <v>817</v>
      </c>
      <c r="G522" s="242"/>
      <c r="H522" s="245">
        <v>37.38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156</v>
      </c>
      <c r="AU522" s="251" t="s">
        <v>81</v>
      </c>
      <c r="AV522" s="14" t="s">
        <v>81</v>
      </c>
      <c r="AW522" s="14" t="s">
        <v>33</v>
      </c>
      <c r="AX522" s="14" t="s">
        <v>71</v>
      </c>
      <c r="AY522" s="251" t="s">
        <v>138</v>
      </c>
    </row>
    <row r="523" spans="1:51" s="14" customFormat="1" ht="12">
      <c r="A523" s="14"/>
      <c r="B523" s="241"/>
      <c r="C523" s="242"/>
      <c r="D523" s="232" t="s">
        <v>156</v>
      </c>
      <c r="E523" s="243" t="s">
        <v>19</v>
      </c>
      <c r="F523" s="244" t="s">
        <v>818</v>
      </c>
      <c r="G523" s="242"/>
      <c r="H523" s="245">
        <v>7.14</v>
      </c>
      <c r="I523" s="246"/>
      <c r="J523" s="242"/>
      <c r="K523" s="242"/>
      <c r="L523" s="247"/>
      <c r="M523" s="248"/>
      <c r="N523" s="249"/>
      <c r="O523" s="249"/>
      <c r="P523" s="249"/>
      <c r="Q523" s="249"/>
      <c r="R523" s="249"/>
      <c r="S523" s="249"/>
      <c r="T523" s="25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1" t="s">
        <v>156</v>
      </c>
      <c r="AU523" s="251" t="s">
        <v>81</v>
      </c>
      <c r="AV523" s="14" t="s">
        <v>81</v>
      </c>
      <c r="AW523" s="14" t="s">
        <v>33</v>
      </c>
      <c r="AX523" s="14" t="s">
        <v>71</v>
      </c>
      <c r="AY523" s="251" t="s">
        <v>138</v>
      </c>
    </row>
    <row r="524" spans="1:51" s="14" customFormat="1" ht="12">
      <c r="A524" s="14"/>
      <c r="B524" s="241"/>
      <c r="C524" s="242"/>
      <c r="D524" s="232" t="s">
        <v>156</v>
      </c>
      <c r="E524" s="243" t="s">
        <v>19</v>
      </c>
      <c r="F524" s="244" t="s">
        <v>819</v>
      </c>
      <c r="G524" s="242"/>
      <c r="H524" s="245">
        <v>21.494</v>
      </c>
      <c r="I524" s="246"/>
      <c r="J524" s="242"/>
      <c r="K524" s="242"/>
      <c r="L524" s="247"/>
      <c r="M524" s="248"/>
      <c r="N524" s="249"/>
      <c r="O524" s="249"/>
      <c r="P524" s="249"/>
      <c r="Q524" s="249"/>
      <c r="R524" s="249"/>
      <c r="S524" s="249"/>
      <c r="T524" s="25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1" t="s">
        <v>156</v>
      </c>
      <c r="AU524" s="251" t="s">
        <v>81</v>
      </c>
      <c r="AV524" s="14" t="s">
        <v>81</v>
      </c>
      <c r="AW524" s="14" t="s">
        <v>33</v>
      </c>
      <c r="AX524" s="14" t="s">
        <v>71</v>
      </c>
      <c r="AY524" s="251" t="s">
        <v>138</v>
      </c>
    </row>
    <row r="525" spans="1:51" s="14" customFormat="1" ht="12">
      <c r="A525" s="14"/>
      <c r="B525" s="241"/>
      <c r="C525" s="242"/>
      <c r="D525" s="232" t="s">
        <v>156</v>
      </c>
      <c r="E525" s="243" t="s">
        <v>19</v>
      </c>
      <c r="F525" s="244" t="s">
        <v>820</v>
      </c>
      <c r="G525" s="242"/>
      <c r="H525" s="245">
        <v>37.485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156</v>
      </c>
      <c r="AU525" s="251" t="s">
        <v>81</v>
      </c>
      <c r="AV525" s="14" t="s">
        <v>81</v>
      </c>
      <c r="AW525" s="14" t="s">
        <v>33</v>
      </c>
      <c r="AX525" s="14" t="s">
        <v>71</v>
      </c>
      <c r="AY525" s="251" t="s">
        <v>138</v>
      </c>
    </row>
    <row r="526" spans="1:51" s="13" customFormat="1" ht="12">
      <c r="A526" s="13"/>
      <c r="B526" s="230"/>
      <c r="C526" s="231"/>
      <c r="D526" s="232" t="s">
        <v>156</v>
      </c>
      <c r="E526" s="233" t="s">
        <v>19</v>
      </c>
      <c r="F526" s="234" t="s">
        <v>160</v>
      </c>
      <c r="G526" s="231"/>
      <c r="H526" s="233" t="s">
        <v>19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0" t="s">
        <v>156</v>
      </c>
      <c r="AU526" s="240" t="s">
        <v>81</v>
      </c>
      <c r="AV526" s="13" t="s">
        <v>79</v>
      </c>
      <c r="AW526" s="13" t="s">
        <v>33</v>
      </c>
      <c r="AX526" s="13" t="s">
        <v>71</v>
      </c>
      <c r="AY526" s="240" t="s">
        <v>138</v>
      </c>
    </row>
    <row r="527" spans="1:51" s="14" customFormat="1" ht="12">
      <c r="A527" s="14"/>
      <c r="B527" s="241"/>
      <c r="C527" s="242"/>
      <c r="D527" s="232" t="s">
        <v>156</v>
      </c>
      <c r="E527" s="243" t="s">
        <v>19</v>
      </c>
      <c r="F527" s="244" t="s">
        <v>821</v>
      </c>
      <c r="G527" s="242"/>
      <c r="H527" s="245">
        <v>138.978</v>
      </c>
      <c r="I527" s="246"/>
      <c r="J527" s="242"/>
      <c r="K527" s="242"/>
      <c r="L527" s="247"/>
      <c r="M527" s="248"/>
      <c r="N527" s="249"/>
      <c r="O527" s="249"/>
      <c r="P527" s="249"/>
      <c r="Q527" s="249"/>
      <c r="R527" s="249"/>
      <c r="S527" s="249"/>
      <c r="T527" s="25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1" t="s">
        <v>156</v>
      </c>
      <c r="AU527" s="251" t="s">
        <v>81</v>
      </c>
      <c r="AV527" s="14" t="s">
        <v>81</v>
      </c>
      <c r="AW527" s="14" t="s">
        <v>33</v>
      </c>
      <c r="AX527" s="14" t="s">
        <v>71</v>
      </c>
      <c r="AY527" s="251" t="s">
        <v>138</v>
      </c>
    </row>
    <row r="528" spans="1:51" s="13" customFormat="1" ht="12">
      <c r="A528" s="13"/>
      <c r="B528" s="230"/>
      <c r="C528" s="231"/>
      <c r="D528" s="232" t="s">
        <v>156</v>
      </c>
      <c r="E528" s="233" t="s">
        <v>19</v>
      </c>
      <c r="F528" s="234" t="s">
        <v>163</v>
      </c>
      <c r="G528" s="231"/>
      <c r="H528" s="233" t="s">
        <v>19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156</v>
      </c>
      <c r="AU528" s="240" t="s">
        <v>81</v>
      </c>
      <c r="AV528" s="13" t="s">
        <v>79</v>
      </c>
      <c r="AW528" s="13" t="s">
        <v>33</v>
      </c>
      <c r="AX528" s="13" t="s">
        <v>71</v>
      </c>
      <c r="AY528" s="240" t="s">
        <v>138</v>
      </c>
    </row>
    <row r="529" spans="1:51" s="14" customFormat="1" ht="12">
      <c r="A529" s="14"/>
      <c r="B529" s="241"/>
      <c r="C529" s="242"/>
      <c r="D529" s="232" t="s">
        <v>156</v>
      </c>
      <c r="E529" s="243" t="s">
        <v>19</v>
      </c>
      <c r="F529" s="244" t="s">
        <v>822</v>
      </c>
      <c r="G529" s="242"/>
      <c r="H529" s="245">
        <v>229.975</v>
      </c>
      <c r="I529" s="246"/>
      <c r="J529" s="242"/>
      <c r="K529" s="242"/>
      <c r="L529" s="247"/>
      <c r="M529" s="248"/>
      <c r="N529" s="249"/>
      <c r="O529" s="249"/>
      <c r="P529" s="249"/>
      <c r="Q529" s="249"/>
      <c r="R529" s="249"/>
      <c r="S529" s="249"/>
      <c r="T529" s="25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1" t="s">
        <v>156</v>
      </c>
      <c r="AU529" s="251" t="s">
        <v>81</v>
      </c>
      <c r="AV529" s="14" t="s">
        <v>81</v>
      </c>
      <c r="AW529" s="14" t="s">
        <v>33</v>
      </c>
      <c r="AX529" s="14" t="s">
        <v>71</v>
      </c>
      <c r="AY529" s="251" t="s">
        <v>138</v>
      </c>
    </row>
    <row r="530" spans="1:51" s="15" customFormat="1" ht="12">
      <c r="A530" s="15"/>
      <c r="B530" s="252"/>
      <c r="C530" s="253"/>
      <c r="D530" s="232" t="s">
        <v>156</v>
      </c>
      <c r="E530" s="254" t="s">
        <v>19</v>
      </c>
      <c r="F530" s="255" t="s">
        <v>166</v>
      </c>
      <c r="G530" s="253"/>
      <c r="H530" s="256">
        <v>472.452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2" t="s">
        <v>156</v>
      </c>
      <c r="AU530" s="262" t="s">
        <v>81</v>
      </c>
      <c r="AV530" s="15" t="s">
        <v>147</v>
      </c>
      <c r="AW530" s="15" t="s">
        <v>33</v>
      </c>
      <c r="AX530" s="15" t="s">
        <v>79</v>
      </c>
      <c r="AY530" s="262" t="s">
        <v>138</v>
      </c>
    </row>
    <row r="531" spans="1:65" s="2" customFormat="1" ht="37.8" customHeight="1">
      <c r="A531" s="38"/>
      <c r="B531" s="39"/>
      <c r="C531" s="212" t="s">
        <v>823</v>
      </c>
      <c r="D531" s="212" t="s">
        <v>142</v>
      </c>
      <c r="E531" s="213" t="s">
        <v>824</v>
      </c>
      <c r="F531" s="214" t="s">
        <v>825</v>
      </c>
      <c r="G531" s="215" t="s">
        <v>145</v>
      </c>
      <c r="H531" s="216">
        <v>472.452</v>
      </c>
      <c r="I531" s="217"/>
      <c r="J531" s="218">
        <f>ROUND(I531*H531,2)</f>
        <v>0</v>
      </c>
      <c r="K531" s="214" t="s">
        <v>146</v>
      </c>
      <c r="L531" s="44"/>
      <c r="M531" s="219" t="s">
        <v>19</v>
      </c>
      <c r="N531" s="220" t="s">
        <v>42</v>
      </c>
      <c r="O531" s="84"/>
      <c r="P531" s="221">
        <f>O531*H531</f>
        <v>0</v>
      </c>
      <c r="Q531" s="221">
        <v>0.00026</v>
      </c>
      <c r="R531" s="221">
        <f>Q531*H531</f>
        <v>0.12283751999999999</v>
      </c>
      <c r="S531" s="221">
        <v>0</v>
      </c>
      <c r="T531" s="222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23" t="s">
        <v>221</v>
      </c>
      <c r="AT531" s="223" t="s">
        <v>142</v>
      </c>
      <c r="AU531" s="223" t="s">
        <v>81</v>
      </c>
      <c r="AY531" s="17" t="s">
        <v>138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79</v>
      </c>
      <c r="BK531" s="224">
        <f>ROUND(I531*H531,2)</f>
        <v>0</v>
      </c>
      <c r="BL531" s="17" t="s">
        <v>221</v>
      </c>
      <c r="BM531" s="223" t="s">
        <v>826</v>
      </c>
    </row>
    <row r="532" spans="1:47" s="2" customFormat="1" ht="12">
      <c r="A532" s="38"/>
      <c r="B532" s="39"/>
      <c r="C532" s="40"/>
      <c r="D532" s="225" t="s">
        <v>149</v>
      </c>
      <c r="E532" s="40"/>
      <c r="F532" s="226" t="s">
        <v>827</v>
      </c>
      <c r="G532" s="40"/>
      <c r="H532" s="40"/>
      <c r="I532" s="227"/>
      <c r="J532" s="40"/>
      <c r="K532" s="40"/>
      <c r="L532" s="44"/>
      <c r="M532" s="228"/>
      <c r="N532" s="229"/>
      <c r="O532" s="84"/>
      <c r="P532" s="84"/>
      <c r="Q532" s="84"/>
      <c r="R532" s="84"/>
      <c r="S532" s="84"/>
      <c r="T532" s="85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T532" s="17" t="s">
        <v>149</v>
      </c>
      <c r="AU532" s="17" t="s">
        <v>81</v>
      </c>
    </row>
    <row r="533" spans="1:63" s="12" customFormat="1" ht="22.8" customHeight="1">
      <c r="A533" s="12"/>
      <c r="B533" s="196"/>
      <c r="C533" s="197"/>
      <c r="D533" s="198" t="s">
        <v>70</v>
      </c>
      <c r="E533" s="210" t="s">
        <v>828</v>
      </c>
      <c r="F533" s="210" t="s">
        <v>829</v>
      </c>
      <c r="G533" s="197"/>
      <c r="H533" s="197"/>
      <c r="I533" s="200"/>
      <c r="J533" s="211">
        <f>BK533</f>
        <v>0</v>
      </c>
      <c r="K533" s="197"/>
      <c r="L533" s="202"/>
      <c r="M533" s="203"/>
      <c r="N533" s="204"/>
      <c r="O533" s="204"/>
      <c r="P533" s="205">
        <f>SUM(P534:P538)</f>
        <v>0</v>
      </c>
      <c r="Q533" s="204"/>
      <c r="R533" s="205">
        <f>SUM(R534:R538)</f>
        <v>0.0005047</v>
      </c>
      <c r="S533" s="204"/>
      <c r="T533" s="206">
        <f>SUM(T534:T538)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07" t="s">
        <v>81</v>
      </c>
      <c r="AT533" s="208" t="s">
        <v>70</v>
      </c>
      <c r="AU533" s="208" t="s">
        <v>79</v>
      </c>
      <c r="AY533" s="207" t="s">
        <v>138</v>
      </c>
      <c r="BK533" s="209">
        <f>SUM(BK534:BK538)</f>
        <v>0</v>
      </c>
    </row>
    <row r="534" spans="1:65" s="2" customFormat="1" ht="24.15" customHeight="1">
      <c r="A534" s="38"/>
      <c r="B534" s="39"/>
      <c r="C534" s="212" t="s">
        <v>830</v>
      </c>
      <c r="D534" s="212" t="s">
        <v>142</v>
      </c>
      <c r="E534" s="213" t="s">
        <v>831</v>
      </c>
      <c r="F534" s="214" t="s">
        <v>832</v>
      </c>
      <c r="G534" s="215" t="s">
        <v>145</v>
      </c>
      <c r="H534" s="216">
        <v>4.9</v>
      </c>
      <c r="I534" s="217"/>
      <c r="J534" s="218">
        <f>ROUND(I534*H534,2)</f>
        <v>0</v>
      </c>
      <c r="K534" s="214" t="s">
        <v>146</v>
      </c>
      <c r="L534" s="44"/>
      <c r="M534" s="219" t="s">
        <v>19</v>
      </c>
      <c r="N534" s="220" t="s">
        <v>42</v>
      </c>
      <c r="O534" s="84"/>
      <c r="P534" s="221">
        <f>O534*H534</f>
        <v>0</v>
      </c>
      <c r="Q534" s="221">
        <v>0</v>
      </c>
      <c r="R534" s="221">
        <f>Q534*H534</f>
        <v>0</v>
      </c>
      <c r="S534" s="221">
        <v>0</v>
      </c>
      <c r="T534" s="222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23" t="s">
        <v>221</v>
      </c>
      <c r="AT534" s="223" t="s">
        <v>142</v>
      </c>
      <c r="AU534" s="223" t="s">
        <v>81</v>
      </c>
      <c r="AY534" s="17" t="s">
        <v>138</v>
      </c>
      <c r="BE534" s="224">
        <f>IF(N534="základní",J534,0)</f>
        <v>0</v>
      </c>
      <c r="BF534" s="224">
        <f>IF(N534="snížená",J534,0)</f>
        <v>0</v>
      </c>
      <c r="BG534" s="224">
        <f>IF(N534="zákl. přenesená",J534,0)</f>
        <v>0</v>
      </c>
      <c r="BH534" s="224">
        <f>IF(N534="sníž. přenesená",J534,0)</f>
        <v>0</v>
      </c>
      <c r="BI534" s="224">
        <f>IF(N534="nulová",J534,0)</f>
        <v>0</v>
      </c>
      <c r="BJ534" s="17" t="s">
        <v>79</v>
      </c>
      <c r="BK534" s="224">
        <f>ROUND(I534*H534,2)</f>
        <v>0</v>
      </c>
      <c r="BL534" s="17" t="s">
        <v>221</v>
      </c>
      <c r="BM534" s="223" t="s">
        <v>833</v>
      </c>
    </row>
    <row r="535" spans="1:47" s="2" customFormat="1" ht="12">
      <c r="A535" s="38"/>
      <c r="B535" s="39"/>
      <c r="C535" s="40"/>
      <c r="D535" s="225" t="s">
        <v>149</v>
      </c>
      <c r="E535" s="40"/>
      <c r="F535" s="226" t="s">
        <v>834</v>
      </c>
      <c r="G535" s="40"/>
      <c r="H535" s="40"/>
      <c r="I535" s="227"/>
      <c r="J535" s="40"/>
      <c r="K535" s="40"/>
      <c r="L535" s="44"/>
      <c r="M535" s="228"/>
      <c r="N535" s="229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149</v>
      </c>
      <c r="AU535" s="17" t="s">
        <v>81</v>
      </c>
    </row>
    <row r="536" spans="1:51" s="14" customFormat="1" ht="12">
      <c r="A536" s="14"/>
      <c r="B536" s="241"/>
      <c r="C536" s="242"/>
      <c r="D536" s="232" t="s">
        <v>156</v>
      </c>
      <c r="E536" s="243" t="s">
        <v>19</v>
      </c>
      <c r="F536" s="244" t="s">
        <v>835</v>
      </c>
      <c r="G536" s="242"/>
      <c r="H536" s="245">
        <v>4.9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1" t="s">
        <v>156</v>
      </c>
      <c r="AU536" s="251" t="s">
        <v>81</v>
      </c>
      <c r="AV536" s="14" t="s">
        <v>81</v>
      </c>
      <c r="AW536" s="14" t="s">
        <v>33</v>
      </c>
      <c r="AX536" s="14" t="s">
        <v>79</v>
      </c>
      <c r="AY536" s="251" t="s">
        <v>138</v>
      </c>
    </row>
    <row r="537" spans="1:65" s="2" customFormat="1" ht="16.5" customHeight="1">
      <c r="A537" s="38"/>
      <c r="B537" s="39"/>
      <c r="C537" s="266" t="s">
        <v>836</v>
      </c>
      <c r="D537" s="266" t="s">
        <v>309</v>
      </c>
      <c r="E537" s="267" t="s">
        <v>837</v>
      </c>
      <c r="F537" s="268" t="s">
        <v>838</v>
      </c>
      <c r="G537" s="269" t="s">
        <v>145</v>
      </c>
      <c r="H537" s="270">
        <v>5.047</v>
      </c>
      <c r="I537" s="271"/>
      <c r="J537" s="272">
        <f>ROUND(I537*H537,2)</f>
        <v>0</v>
      </c>
      <c r="K537" s="268" t="s">
        <v>146</v>
      </c>
      <c r="L537" s="273"/>
      <c r="M537" s="274" t="s">
        <v>19</v>
      </c>
      <c r="N537" s="275" t="s">
        <v>42</v>
      </c>
      <c r="O537" s="84"/>
      <c r="P537" s="221">
        <f>O537*H537</f>
        <v>0</v>
      </c>
      <c r="Q537" s="221">
        <v>0.0001</v>
      </c>
      <c r="R537" s="221">
        <f>Q537*H537</f>
        <v>0.0005047</v>
      </c>
      <c r="S537" s="221">
        <v>0</v>
      </c>
      <c r="T537" s="222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23" t="s">
        <v>548</v>
      </c>
      <c r="AT537" s="223" t="s">
        <v>309</v>
      </c>
      <c r="AU537" s="223" t="s">
        <v>81</v>
      </c>
      <c r="AY537" s="17" t="s">
        <v>138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79</v>
      </c>
      <c r="BK537" s="224">
        <f>ROUND(I537*H537,2)</f>
        <v>0</v>
      </c>
      <c r="BL537" s="17" t="s">
        <v>221</v>
      </c>
      <c r="BM537" s="223" t="s">
        <v>839</v>
      </c>
    </row>
    <row r="538" spans="1:51" s="14" customFormat="1" ht="12">
      <c r="A538" s="14"/>
      <c r="B538" s="241"/>
      <c r="C538" s="242"/>
      <c r="D538" s="232" t="s">
        <v>156</v>
      </c>
      <c r="E538" s="242"/>
      <c r="F538" s="244" t="s">
        <v>840</v>
      </c>
      <c r="G538" s="242"/>
      <c r="H538" s="245">
        <v>5.047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1" t="s">
        <v>156</v>
      </c>
      <c r="AU538" s="251" t="s">
        <v>81</v>
      </c>
      <c r="AV538" s="14" t="s">
        <v>81</v>
      </c>
      <c r="AW538" s="14" t="s">
        <v>4</v>
      </c>
      <c r="AX538" s="14" t="s">
        <v>79</v>
      </c>
      <c r="AY538" s="251" t="s">
        <v>138</v>
      </c>
    </row>
    <row r="539" spans="1:63" s="12" customFormat="1" ht="25.9" customHeight="1">
      <c r="A539" s="12"/>
      <c r="B539" s="196"/>
      <c r="C539" s="197"/>
      <c r="D539" s="198" t="s">
        <v>70</v>
      </c>
      <c r="E539" s="199" t="s">
        <v>273</v>
      </c>
      <c r="F539" s="199" t="s">
        <v>274</v>
      </c>
      <c r="G539" s="197"/>
      <c r="H539" s="197"/>
      <c r="I539" s="200"/>
      <c r="J539" s="201">
        <f>BK539</f>
        <v>0</v>
      </c>
      <c r="K539" s="197"/>
      <c r="L539" s="202"/>
      <c r="M539" s="203"/>
      <c r="N539" s="204"/>
      <c r="O539" s="204"/>
      <c r="P539" s="205">
        <f>SUM(P540:P543)</f>
        <v>0</v>
      </c>
      <c r="Q539" s="204"/>
      <c r="R539" s="205">
        <f>SUM(R540:R543)</f>
        <v>0</v>
      </c>
      <c r="S539" s="204"/>
      <c r="T539" s="206">
        <f>SUM(T540:T543)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07" t="s">
        <v>147</v>
      </c>
      <c r="AT539" s="208" t="s">
        <v>70</v>
      </c>
      <c r="AU539" s="208" t="s">
        <v>71</v>
      </c>
      <c r="AY539" s="207" t="s">
        <v>138</v>
      </c>
      <c r="BK539" s="209">
        <f>SUM(BK540:BK543)</f>
        <v>0</v>
      </c>
    </row>
    <row r="540" spans="1:65" s="2" customFormat="1" ht="24.15" customHeight="1">
      <c r="A540" s="38"/>
      <c r="B540" s="39"/>
      <c r="C540" s="212" t="s">
        <v>841</v>
      </c>
      <c r="D540" s="212" t="s">
        <v>142</v>
      </c>
      <c r="E540" s="213" t="s">
        <v>276</v>
      </c>
      <c r="F540" s="214" t="s">
        <v>277</v>
      </c>
      <c r="G540" s="215" t="s">
        <v>278</v>
      </c>
      <c r="H540" s="216">
        <v>50</v>
      </c>
      <c r="I540" s="217"/>
      <c r="J540" s="218">
        <f>ROUND(I540*H540,2)</f>
        <v>0</v>
      </c>
      <c r="K540" s="214" t="s">
        <v>146</v>
      </c>
      <c r="L540" s="44"/>
      <c r="M540" s="219" t="s">
        <v>19</v>
      </c>
      <c r="N540" s="220" t="s">
        <v>42</v>
      </c>
      <c r="O540" s="84"/>
      <c r="P540" s="221">
        <f>O540*H540</f>
        <v>0</v>
      </c>
      <c r="Q540" s="221">
        <v>0</v>
      </c>
      <c r="R540" s="221">
        <f>Q540*H540</f>
        <v>0</v>
      </c>
      <c r="S540" s="221">
        <v>0</v>
      </c>
      <c r="T540" s="222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23" t="s">
        <v>279</v>
      </c>
      <c r="AT540" s="223" t="s">
        <v>142</v>
      </c>
      <c r="AU540" s="223" t="s">
        <v>79</v>
      </c>
      <c r="AY540" s="17" t="s">
        <v>138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79</v>
      </c>
      <c r="BK540" s="224">
        <f>ROUND(I540*H540,2)</f>
        <v>0</v>
      </c>
      <c r="BL540" s="17" t="s">
        <v>279</v>
      </c>
      <c r="BM540" s="223" t="s">
        <v>842</v>
      </c>
    </row>
    <row r="541" spans="1:47" s="2" customFormat="1" ht="12">
      <c r="A541" s="38"/>
      <c r="B541" s="39"/>
      <c r="C541" s="40"/>
      <c r="D541" s="225" t="s">
        <v>149</v>
      </c>
      <c r="E541" s="40"/>
      <c r="F541" s="226" t="s">
        <v>281</v>
      </c>
      <c r="G541" s="40"/>
      <c r="H541" s="40"/>
      <c r="I541" s="227"/>
      <c r="J541" s="40"/>
      <c r="K541" s="40"/>
      <c r="L541" s="44"/>
      <c r="M541" s="228"/>
      <c r="N541" s="229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149</v>
      </c>
      <c r="AU541" s="17" t="s">
        <v>79</v>
      </c>
    </row>
    <row r="542" spans="1:51" s="13" customFormat="1" ht="12">
      <c r="A542" s="13"/>
      <c r="B542" s="230"/>
      <c r="C542" s="231"/>
      <c r="D542" s="232" t="s">
        <v>156</v>
      </c>
      <c r="E542" s="233" t="s">
        <v>19</v>
      </c>
      <c r="F542" s="234" t="s">
        <v>843</v>
      </c>
      <c r="G542" s="231"/>
      <c r="H542" s="233" t="s">
        <v>19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0" t="s">
        <v>156</v>
      </c>
      <c r="AU542" s="240" t="s">
        <v>79</v>
      </c>
      <c r="AV542" s="13" t="s">
        <v>79</v>
      </c>
      <c r="AW542" s="13" t="s">
        <v>33</v>
      </c>
      <c r="AX542" s="13" t="s">
        <v>71</v>
      </c>
      <c r="AY542" s="240" t="s">
        <v>138</v>
      </c>
    </row>
    <row r="543" spans="1:51" s="14" customFormat="1" ht="12">
      <c r="A543" s="14"/>
      <c r="B543" s="241"/>
      <c r="C543" s="242"/>
      <c r="D543" s="232" t="s">
        <v>156</v>
      </c>
      <c r="E543" s="243" t="s">
        <v>19</v>
      </c>
      <c r="F543" s="244" t="s">
        <v>605</v>
      </c>
      <c r="G543" s="242"/>
      <c r="H543" s="245">
        <v>50</v>
      </c>
      <c r="I543" s="246"/>
      <c r="J543" s="242"/>
      <c r="K543" s="242"/>
      <c r="L543" s="247"/>
      <c r="M543" s="276"/>
      <c r="N543" s="277"/>
      <c r="O543" s="277"/>
      <c r="P543" s="277"/>
      <c r="Q543" s="277"/>
      <c r="R543" s="277"/>
      <c r="S543" s="277"/>
      <c r="T543" s="27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1" t="s">
        <v>156</v>
      </c>
      <c r="AU543" s="251" t="s">
        <v>79</v>
      </c>
      <c r="AV543" s="14" t="s">
        <v>81</v>
      </c>
      <c r="AW543" s="14" t="s">
        <v>33</v>
      </c>
      <c r="AX543" s="14" t="s">
        <v>79</v>
      </c>
      <c r="AY543" s="251" t="s">
        <v>138</v>
      </c>
    </row>
    <row r="544" spans="1:31" s="2" customFormat="1" ht="6.95" customHeight="1">
      <c r="A544" s="38"/>
      <c r="B544" s="59"/>
      <c r="C544" s="60"/>
      <c r="D544" s="60"/>
      <c r="E544" s="60"/>
      <c r="F544" s="60"/>
      <c r="G544" s="60"/>
      <c r="H544" s="60"/>
      <c r="I544" s="60"/>
      <c r="J544" s="60"/>
      <c r="K544" s="60"/>
      <c r="L544" s="44"/>
      <c r="M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</row>
  </sheetData>
  <sheetProtection password="CC35" sheet="1" objects="1" scenarios="1" formatColumns="0" formatRows="0" autoFilter="0"/>
  <autoFilter ref="C93:K54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2_02/310238211"/>
    <hyperlink ref="F102" r:id="rId2" display="https://podminky.urs.cz/item/CS_URS_2022_02/317941121"/>
    <hyperlink ref="F110" r:id="rId3" display="https://podminky.urs.cz/item/CS_URS_2022_02/340271021"/>
    <hyperlink ref="F119" r:id="rId4" display="https://podminky.urs.cz/item/CS_URS_2022_02/342272225"/>
    <hyperlink ref="F130" r:id="rId5" display="https://podminky.urs.cz/item/CS_URS_2022_02/342291121"/>
    <hyperlink ref="F139" r:id="rId6" display="https://podminky.urs.cz/item/CS_URS_2022_02/342361821"/>
    <hyperlink ref="F149" r:id="rId7" display="https://podminky.urs.cz/item/CS_URS_2022_02/346272256"/>
    <hyperlink ref="F159" r:id="rId8" display="https://podminky.urs.cz/item/CS_URS_2022_02/612131121"/>
    <hyperlink ref="F161" r:id="rId9" display="https://podminky.urs.cz/item/CS_URS_2022_02/612321111"/>
    <hyperlink ref="F171" r:id="rId10" display="https://podminky.urs.cz/item/CS_URS_2022_02/612321191"/>
    <hyperlink ref="F174" r:id="rId11" display="https://podminky.urs.cz/item/CS_URS_2022_02/612325416"/>
    <hyperlink ref="F184" r:id="rId12" display="https://podminky.urs.cz/item/CS_URS_2022_02/612341121"/>
    <hyperlink ref="F200" r:id="rId13" display="https://podminky.urs.cz/item/CS_URS_2022_02/619991001"/>
    <hyperlink ref="F202" r:id="rId14" display="https://podminky.urs.cz/item/CS_URS_2022_02/622131101"/>
    <hyperlink ref="F206" r:id="rId15" display="https://podminky.urs.cz/item/CS_URS_2022_02/622143003"/>
    <hyperlink ref="F209" r:id="rId16" display="https://podminky.urs.cz/item/CS_URS_2022_02/622321111"/>
    <hyperlink ref="F213" r:id="rId17" display="https://podminky.urs.cz/item/CS_URS_2022_02/622324111"/>
    <hyperlink ref="F217" r:id="rId18" display="https://podminky.urs.cz/item/CS_URS_2022_02/632451111"/>
    <hyperlink ref="F226" r:id="rId19" display="https://podminky.urs.cz/item/CS_URS_2022_02/642942111"/>
    <hyperlink ref="F237" r:id="rId20" display="https://podminky.urs.cz/item/CS_URS_2022_02/642946111"/>
    <hyperlink ref="F243" r:id="rId21" display="https://podminky.urs.cz/item/CS_URS_2022_02/946111115"/>
    <hyperlink ref="F247" r:id="rId22" display="https://podminky.urs.cz/item/CS_URS_2022_02/946111215"/>
    <hyperlink ref="F250" r:id="rId23" display="https://podminky.urs.cz/item/CS_URS_2022_02/946111815"/>
    <hyperlink ref="F252" r:id="rId24" display="https://podminky.urs.cz/item/CS_URS_2022_02/949101111"/>
    <hyperlink ref="F254" r:id="rId25" display="https://podminky.urs.cz/item/CS_URS_2022_02/971038331"/>
    <hyperlink ref="F258" r:id="rId26" display="https://podminky.urs.cz/item/CS_URS_2022_02/971038421"/>
    <hyperlink ref="F266" r:id="rId27" display="https://podminky.urs.cz/item/CS_URS_2022_02/997013213"/>
    <hyperlink ref="F268" r:id="rId28" display="https://podminky.urs.cz/item/CS_URS_2022_02/997013501"/>
    <hyperlink ref="F270" r:id="rId29" display="https://podminky.urs.cz/item/CS_URS_2022_02/997013509"/>
    <hyperlink ref="F273" r:id="rId30" display="https://podminky.urs.cz/item/CS_URS_2022_02/997013631"/>
    <hyperlink ref="F276" r:id="rId31" display="https://podminky.urs.cz/item/CS_URS_2022_02/998018002"/>
    <hyperlink ref="F280" r:id="rId32" display="https://podminky.urs.cz/item/CS_URS_2022_02/763121422"/>
    <hyperlink ref="F290" r:id="rId33" display="https://podminky.urs.cz/item/CS_URS_2022_02/763164521"/>
    <hyperlink ref="F299" r:id="rId34" display="https://podminky.urs.cz/item/CS_URS_2022_02/763164541"/>
    <hyperlink ref="F308" r:id="rId35" display="https://podminky.urs.cz/item/CS_URS_2022_02/763164621"/>
    <hyperlink ref="F312" r:id="rId36" display="https://podminky.urs.cz/item/CS_URS_2022_02/763172321"/>
    <hyperlink ref="F322" r:id="rId37" display="https://podminky.urs.cz/item/CS_URS_2022_02/763172347"/>
    <hyperlink ref="F333" r:id="rId38" display="https://podminky.urs.cz/item/CS_URS_2022_02/998763302"/>
    <hyperlink ref="F335" r:id="rId39" display="https://podminky.urs.cz/item/CS_URS_2022_02/998763381"/>
    <hyperlink ref="F338" r:id="rId40" display="https://podminky.urs.cz/item/CS_URS_2022_02/766660001"/>
    <hyperlink ref="F349" r:id="rId41" display="https://podminky.urs.cz/item/CS_URS_2022_02/766660311"/>
    <hyperlink ref="F353" r:id="rId42" display="https://podminky.urs.cz/item/CS_URS_2022_02/766660720"/>
    <hyperlink ref="F356" r:id="rId43" display="https://podminky.urs.cz/item/CS_URS_2022_02/766660729"/>
    <hyperlink ref="F359" r:id="rId44" display="https://podminky.urs.cz/item/CS_URS_2022_02/766695212"/>
    <hyperlink ref="F363" r:id="rId45" display="https://podminky.urs.cz/item/CS_URS_2022_02/998766102"/>
    <hyperlink ref="F365" r:id="rId46" display="https://podminky.urs.cz/item/CS_URS_2022_02/998766181"/>
    <hyperlink ref="F368" r:id="rId47" display="https://podminky.urs.cz/item/CS_URS_2022_02/771121011"/>
    <hyperlink ref="F370" r:id="rId48" display="https://podminky.urs.cz/item/CS_URS_2022_02/771151021"/>
    <hyperlink ref="F372" r:id="rId49" display="https://podminky.urs.cz/item/CS_URS_2022_02/771474112"/>
    <hyperlink ref="F383" r:id="rId50" display="https://podminky.urs.cz/item/CS_URS_2022_02/771574263"/>
    <hyperlink ref="F394" r:id="rId51" display="https://podminky.urs.cz/item/CS_URS_2022_02/771577111"/>
    <hyperlink ref="F396" r:id="rId52" display="https://podminky.urs.cz/item/CS_URS_2022_02/771577112"/>
    <hyperlink ref="F398" r:id="rId53" display="https://podminky.urs.cz/item/CS_URS_2022_02/771591112"/>
    <hyperlink ref="F415" r:id="rId54" display="https://podminky.urs.cz/item/CS_URS_2022_02/771591115"/>
    <hyperlink ref="F430" r:id="rId55" display="https://podminky.urs.cz/item/CS_URS_2022_02/771591237"/>
    <hyperlink ref="F447" r:id="rId56" display="https://podminky.urs.cz/item/CS_URS_2022_02/998771102"/>
    <hyperlink ref="F449" r:id="rId57" display="https://podminky.urs.cz/item/CS_URS_2022_02/998771181"/>
    <hyperlink ref="F452" r:id="rId58" display="https://podminky.urs.cz/item/CS_URS_2022_02/781111011"/>
    <hyperlink ref="F454" r:id="rId59" display="https://podminky.urs.cz/item/CS_URS_2022_02/781121011"/>
    <hyperlink ref="F466" r:id="rId60" display="https://podminky.urs.cz/item/CS_URS_2022_02/781131112"/>
    <hyperlink ref="F475" r:id="rId61" display="https://podminky.urs.cz/item/CS_URS_2022_02/781474116"/>
    <hyperlink ref="F479" r:id="rId62" display="https://podminky.urs.cz/item/CS_URS_2022_02/781491111"/>
    <hyperlink ref="F488" r:id="rId63" display="https://podminky.urs.cz/item/CS_URS_2022_02/998781102"/>
    <hyperlink ref="F490" r:id="rId64" display="https://podminky.urs.cz/item/CS_URS_2022_02/998781181"/>
    <hyperlink ref="F493" r:id="rId65" display="https://podminky.urs.cz/item/CS_URS_2022_02/783101201"/>
    <hyperlink ref="F500" r:id="rId66" display="https://podminky.urs.cz/item/CS_URS_2022_02/783113121"/>
    <hyperlink ref="F502" r:id="rId67" display="https://podminky.urs.cz/item/CS_URS_2022_02/783114101"/>
    <hyperlink ref="F504" r:id="rId68" display="https://podminky.urs.cz/item/CS_URS_2022_02/783118211"/>
    <hyperlink ref="F506" r:id="rId69" display="https://podminky.urs.cz/item/CS_URS_2022_02/783152114"/>
    <hyperlink ref="F509" r:id="rId70" display="https://podminky.urs.cz/item/CS_URS_2022_02/784111001"/>
    <hyperlink ref="F511" r:id="rId71" display="https://podminky.urs.cz/item/CS_URS_2022_02/784161501"/>
    <hyperlink ref="F520" r:id="rId72" display="https://podminky.urs.cz/item/CS_URS_2022_02/784181101"/>
    <hyperlink ref="F532" r:id="rId73" display="https://podminky.urs.cz/item/CS_URS_2022_02/784211101"/>
    <hyperlink ref="F535" r:id="rId74" display="https://podminky.urs.cz/item/CS_URS_2022_02/787911115"/>
    <hyperlink ref="F541" r:id="rId75" display="https://podminky.urs.cz/item/CS_URS_2022_02/HZS12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Stavební úpravy sociálních prostor v objektu Petřínská 43, Plzeň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108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844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14. 7. 2022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28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38"/>
      <c r="J30" s="153">
        <f>ROUND(J95,2)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4" t="s">
        <v>38</v>
      </c>
      <c r="J32" s="154" t="s">
        <v>40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41</v>
      </c>
      <c r="E33" s="142" t="s">
        <v>42</v>
      </c>
      <c r="F33" s="156">
        <f>ROUND((SUM(BE95:BE246)),2)</f>
        <v>0</v>
      </c>
      <c r="G33" s="38"/>
      <c r="H33" s="38"/>
      <c r="I33" s="157">
        <v>0.21</v>
      </c>
      <c r="J33" s="156">
        <f>ROUND(((SUM(BE95:BE246))*I33),2)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56">
        <f>ROUND((SUM(BF95:BF246)),2)</f>
        <v>0</v>
      </c>
      <c r="G34" s="38"/>
      <c r="H34" s="38"/>
      <c r="I34" s="157">
        <v>0.15</v>
      </c>
      <c r="J34" s="156">
        <f>ROUND(((SUM(BF95:BF246))*I34),2)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56">
        <f>ROUND((SUM(BG95:BG246)),2)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56">
        <f>ROUND((SUM(BH95:BH246)),2)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ROUND((SUM(BI95:BI246)),2)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Stavební úpravy sociálních prostor v objektu Petřínská 43, Plzeň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c - ZTI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Petřínská 43</v>
      </c>
      <c r="G52" s="40"/>
      <c r="H52" s="40"/>
      <c r="I52" s="32" t="s">
        <v>23</v>
      </c>
      <c r="J52" s="72" t="str">
        <f>IF(J12="","",J12)</f>
        <v>14. 7. 2022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HBH Atelier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111</v>
      </c>
      <c r="D57" s="171"/>
      <c r="E57" s="171"/>
      <c r="F57" s="171"/>
      <c r="G57" s="171"/>
      <c r="H57" s="171"/>
      <c r="I57" s="171"/>
      <c r="J57" s="172" t="s">
        <v>112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69</v>
      </c>
      <c r="D59" s="40"/>
      <c r="E59" s="40"/>
      <c r="F59" s="40"/>
      <c r="G59" s="40"/>
      <c r="H59" s="40"/>
      <c r="I59" s="40"/>
      <c r="J59" s="102">
        <f>J95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 hidden="1">
      <c r="A60" s="9"/>
      <c r="B60" s="174"/>
      <c r="C60" s="175"/>
      <c r="D60" s="176" t="s">
        <v>845</v>
      </c>
      <c r="E60" s="177"/>
      <c r="F60" s="177"/>
      <c r="G60" s="177"/>
      <c r="H60" s="177"/>
      <c r="I60" s="177"/>
      <c r="J60" s="178">
        <f>J96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0"/>
      <c r="C61" s="125"/>
      <c r="D61" s="181" t="s">
        <v>846</v>
      </c>
      <c r="E61" s="182"/>
      <c r="F61" s="182"/>
      <c r="G61" s="182"/>
      <c r="H61" s="182"/>
      <c r="I61" s="182"/>
      <c r="J61" s="183">
        <f>J97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0"/>
      <c r="C62" s="125"/>
      <c r="D62" s="181" t="s">
        <v>847</v>
      </c>
      <c r="E62" s="182"/>
      <c r="F62" s="182"/>
      <c r="G62" s="182"/>
      <c r="H62" s="182"/>
      <c r="I62" s="182"/>
      <c r="J62" s="183">
        <f>J111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80"/>
      <c r="C63" s="125"/>
      <c r="D63" s="181" t="s">
        <v>848</v>
      </c>
      <c r="E63" s="182"/>
      <c r="F63" s="182"/>
      <c r="G63" s="182"/>
      <c r="H63" s="182"/>
      <c r="I63" s="182"/>
      <c r="J63" s="183">
        <f>J127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80"/>
      <c r="C64" s="125"/>
      <c r="D64" s="181" t="s">
        <v>849</v>
      </c>
      <c r="E64" s="182"/>
      <c r="F64" s="182"/>
      <c r="G64" s="182"/>
      <c r="H64" s="182"/>
      <c r="I64" s="182"/>
      <c r="J64" s="183">
        <f>J146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0"/>
      <c r="C65" s="125"/>
      <c r="D65" s="181" t="s">
        <v>850</v>
      </c>
      <c r="E65" s="182"/>
      <c r="F65" s="182"/>
      <c r="G65" s="182"/>
      <c r="H65" s="182"/>
      <c r="I65" s="182"/>
      <c r="J65" s="183">
        <f>J171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80"/>
      <c r="C66" s="125"/>
      <c r="D66" s="181" t="s">
        <v>851</v>
      </c>
      <c r="E66" s="182"/>
      <c r="F66" s="182"/>
      <c r="G66" s="182"/>
      <c r="H66" s="182"/>
      <c r="I66" s="182"/>
      <c r="J66" s="183">
        <f>J187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80"/>
      <c r="C67" s="125"/>
      <c r="D67" s="181" t="s">
        <v>852</v>
      </c>
      <c r="E67" s="182"/>
      <c r="F67" s="182"/>
      <c r="G67" s="182"/>
      <c r="H67" s="182"/>
      <c r="I67" s="182"/>
      <c r="J67" s="183">
        <f>J196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 hidden="1">
      <c r="A68" s="9"/>
      <c r="B68" s="174"/>
      <c r="C68" s="175"/>
      <c r="D68" s="176" t="s">
        <v>853</v>
      </c>
      <c r="E68" s="177"/>
      <c r="F68" s="177"/>
      <c r="G68" s="177"/>
      <c r="H68" s="177"/>
      <c r="I68" s="177"/>
      <c r="J68" s="178">
        <f>J204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 hidden="1">
      <c r="A69" s="10"/>
      <c r="B69" s="180"/>
      <c r="C69" s="125"/>
      <c r="D69" s="181" t="s">
        <v>854</v>
      </c>
      <c r="E69" s="182"/>
      <c r="F69" s="182"/>
      <c r="G69" s="182"/>
      <c r="H69" s="182"/>
      <c r="I69" s="182"/>
      <c r="J69" s="183">
        <f>J205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80"/>
      <c r="C70" s="125"/>
      <c r="D70" s="181" t="s">
        <v>855</v>
      </c>
      <c r="E70" s="182"/>
      <c r="F70" s="182"/>
      <c r="G70" s="182"/>
      <c r="H70" s="182"/>
      <c r="I70" s="182"/>
      <c r="J70" s="183">
        <f>J209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 hidden="1">
      <c r="A71" s="10"/>
      <c r="B71" s="180"/>
      <c r="C71" s="125"/>
      <c r="D71" s="181" t="s">
        <v>856</v>
      </c>
      <c r="E71" s="182"/>
      <c r="F71" s="182"/>
      <c r="G71" s="182"/>
      <c r="H71" s="182"/>
      <c r="I71" s="182"/>
      <c r="J71" s="183">
        <f>J220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 hidden="1">
      <c r="A72" s="10"/>
      <c r="B72" s="180"/>
      <c r="C72" s="125"/>
      <c r="D72" s="181" t="s">
        <v>857</v>
      </c>
      <c r="E72" s="182"/>
      <c r="F72" s="182"/>
      <c r="G72" s="182"/>
      <c r="H72" s="182"/>
      <c r="I72" s="182"/>
      <c r="J72" s="183">
        <f>J224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 hidden="1">
      <c r="A73" s="10"/>
      <c r="B73" s="180"/>
      <c r="C73" s="125"/>
      <c r="D73" s="181" t="s">
        <v>858</v>
      </c>
      <c r="E73" s="182"/>
      <c r="F73" s="182"/>
      <c r="G73" s="182"/>
      <c r="H73" s="182"/>
      <c r="I73" s="182"/>
      <c r="J73" s="183">
        <f>J228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 hidden="1">
      <c r="A74" s="10"/>
      <c r="B74" s="180"/>
      <c r="C74" s="125"/>
      <c r="D74" s="181" t="s">
        <v>859</v>
      </c>
      <c r="E74" s="182"/>
      <c r="F74" s="182"/>
      <c r="G74" s="182"/>
      <c r="H74" s="182"/>
      <c r="I74" s="182"/>
      <c r="J74" s="183">
        <f>J235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 hidden="1">
      <c r="A75" s="10"/>
      <c r="B75" s="180"/>
      <c r="C75" s="125"/>
      <c r="D75" s="181" t="s">
        <v>860</v>
      </c>
      <c r="E75" s="182"/>
      <c r="F75" s="182"/>
      <c r="G75" s="182"/>
      <c r="H75" s="182"/>
      <c r="I75" s="182"/>
      <c r="J75" s="183">
        <f>J241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 hidden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 hidden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Stavební úpravy sociálních prostor v objektu Petřínská 43, Plzeň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108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E9</f>
        <v>c - ZTI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Petřínská 43</v>
      </c>
      <c r="G89" s="40"/>
      <c r="H89" s="40"/>
      <c r="I89" s="32" t="s">
        <v>23</v>
      </c>
      <c r="J89" s="72" t="str">
        <f>IF(J12="","",J12)</f>
        <v>14. 7. 2022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 xml:space="preserve"> </v>
      </c>
      <c r="G91" s="40"/>
      <c r="H91" s="40"/>
      <c r="I91" s="32" t="s">
        <v>31</v>
      </c>
      <c r="J91" s="36" t="str">
        <f>E21</f>
        <v>HBH Atelier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85"/>
      <c r="B94" s="186"/>
      <c r="C94" s="187" t="s">
        <v>124</v>
      </c>
      <c r="D94" s="188" t="s">
        <v>56</v>
      </c>
      <c r="E94" s="188" t="s">
        <v>52</v>
      </c>
      <c r="F94" s="188" t="s">
        <v>53</v>
      </c>
      <c r="G94" s="188" t="s">
        <v>125</v>
      </c>
      <c r="H94" s="188" t="s">
        <v>126</v>
      </c>
      <c r="I94" s="188" t="s">
        <v>127</v>
      </c>
      <c r="J94" s="188" t="s">
        <v>112</v>
      </c>
      <c r="K94" s="189" t="s">
        <v>128</v>
      </c>
      <c r="L94" s="190"/>
      <c r="M94" s="92" t="s">
        <v>19</v>
      </c>
      <c r="N94" s="93" t="s">
        <v>41</v>
      </c>
      <c r="O94" s="93" t="s">
        <v>129</v>
      </c>
      <c r="P94" s="93" t="s">
        <v>130</v>
      </c>
      <c r="Q94" s="93" t="s">
        <v>131</v>
      </c>
      <c r="R94" s="93" t="s">
        <v>132</v>
      </c>
      <c r="S94" s="93" t="s">
        <v>133</v>
      </c>
      <c r="T94" s="94" t="s">
        <v>134</v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1:63" s="2" customFormat="1" ht="22.8" customHeight="1">
      <c r="A95" s="38"/>
      <c r="B95" s="39"/>
      <c r="C95" s="99" t="s">
        <v>135</v>
      </c>
      <c r="D95" s="40"/>
      <c r="E95" s="40"/>
      <c r="F95" s="40"/>
      <c r="G95" s="40"/>
      <c r="H95" s="40"/>
      <c r="I95" s="40"/>
      <c r="J95" s="191">
        <f>BK95</f>
        <v>0</v>
      </c>
      <c r="K95" s="40"/>
      <c r="L95" s="44"/>
      <c r="M95" s="95"/>
      <c r="N95" s="192"/>
      <c r="O95" s="96"/>
      <c r="P95" s="193">
        <f>P96+P204</f>
        <v>0</v>
      </c>
      <c r="Q95" s="96"/>
      <c r="R95" s="193">
        <f>R96+R204</f>
        <v>0</v>
      </c>
      <c r="S95" s="96"/>
      <c r="T95" s="194">
        <f>T96+T204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70</v>
      </c>
      <c r="AU95" s="17" t="s">
        <v>113</v>
      </c>
      <c r="BK95" s="195">
        <f>BK96+BK204</f>
        <v>0</v>
      </c>
    </row>
    <row r="96" spans="1:63" s="12" customFormat="1" ht="25.9" customHeight="1">
      <c r="A96" s="12"/>
      <c r="B96" s="196"/>
      <c r="C96" s="197"/>
      <c r="D96" s="198" t="s">
        <v>70</v>
      </c>
      <c r="E96" s="199" t="s">
        <v>861</v>
      </c>
      <c r="F96" s="199" t="s">
        <v>862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P97+P111+P127+P146+P171+P187+P196</f>
        <v>0</v>
      </c>
      <c r="Q96" s="204"/>
      <c r="R96" s="205">
        <f>R97+R111+R127+R146+R171+R187+R196</f>
        <v>0</v>
      </c>
      <c r="S96" s="204"/>
      <c r="T96" s="206">
        <f>T97+T111+T127+T146+T171+T187+T196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79</v>
      </c>
      <c r="AT96" s="208" t="s">
        <v>70</v>
      </c>
      <c r="AU96" s="208" t="s">
        <v>71</v>
      </c>
      <c r="AY96" s="207" t="s">
        <v>138</v>
      </c>
      <c r="BK96" s="209">
        <f>BK97+BK111+BK127+BK146+BK171+BK187+BK196</f>
        <v>0</v>
      </c>
    </row>
    <row r="97" spans="1:63" s="12" customFormat="1" ht="22.8" customHeight="1">
      <c r="A97" s="12"/>
      <c r="B97" s="196"/>
      <c r="C97" s="197"/>
      <c r="D97" s="198" t="s">
        <v>70</v>
      </c>
      <c r="E97" s="210" t="s">
        <v>863</v>
      </c>
      <c r="F97" s="210" t="s">
        <v>864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SUM(P98:P110)</f>
        <v>0</v>
      </c>
      <c r="Q97" s="204"/>
      <c r="R97" s="205">
        <f>SUM(R98:R110)</f>
        <v>0</v>
      </c>
      <c r="S97" s="204"/>
      <c r="T97" s="206">
        <f>SUM(T98:T110)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79</v>
      </c>
      <c r="AT97" s="208" t="s">
        <v>70</v>
      </c>
      <c r="AU97" s="208" t="s">
        <v>79</v>
      </c>
      <c r="AY97" s="207" t="s">
        <v>138</v>
      </c>
      <c r="BK97" s="209">
        <f>SUM(BK98:BK110)</f>
        <v>0</v>
      </c>
    </row>
    <row r="98" spans="1:65" s="2" customFormat="1" ht="24.15" customHeight="1">
      <c r="A98" s="38"/>
      <c r="B98" s="39"/>
      <c r="C98" s="212" t="s">
        <v>79</v>
      </c>
      <c r="D98" s="212" t="s">
        <v>142</v>
      </c>
      <c r="E98" s="213" t="s">
        <v>865</v>
      </c>
      <c r="F98" s="214" t="s">
        <v>866</v>
      </c>
      <c r="G98" s="215" t="s">
        <v>243</v>
      </c>
      <c r="H98" s="216">
        <v>15</v>
      </c>
      <c r="I98" s="217"/>
      <c r="J98" s="218">
        <f>ROUND(I98*H98,2)</f>
        <v>0</v>
      </c>
      <c r="K98" s="214" t="s">
        <v>19</v>
      </c>
      <c r="L98" s="44"/>
      <c r="M98" s="219" t="s">
        <v>19</v>
      </c>
      <c r="N98" s="220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147</v>
      </c>
      <c r="AT98" s="223" t="s">
        <v>142</v>
      </c>
      <c r="AU98" s="223" t="s">
        <v>81</v>
      </c>
      <c r="AY98" s="17" t="s">
        <v>138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79</v>
      </c>
      <c r="BK98" s="224">
        <f>ROUND(I98*H98,2)</f>
        <v>0</v>
      </c>
      <c r="BL98" s="17" t="s">
        <v>147</v>
      </c>
      <c r="BM98" s="223" t="s">
        <v>867</v>
      </c>
    </row>
    <row r="99" spans="1:65" s="2" customFormat="1" ht="24.15" customHeight="1">
      <c r="A99" s="38"/>
      <c r="B99" s="39"/>
      <c r="C99" s="212" t="s">
        <v>264</v>
      </c>
      <c r="D99" s="212" t="s">
        <v>142</v>
      </c>
      <c r="E99" s="213" t="s">
        <v>868</v>
      </c>
      <c r="F99" s="214" t="s">
        <v>869</v>
      </c>
      <c r="G99" s="215" t="s">
        <v>243</v>
      </c>
      <c r="H99" s="216">
        <v>3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147</v>
      </c>
      <c r="AT99" s="223" t="s">
        <v>142</v>
      </c>
      <c r="AU99" s="223" t="s">
        <v>81</v>
      </c>
      <c r="AY99" s="17" t="s">
        <v>138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79</v>
      </c>
      <c r="BK99" s="224">
        <f>ROUND(I99*H99,2)</f>
        <v>0</v>
      </c>
      <c r="BL99" s="17" t="s">
        <v>147</v>
      </c>
      <c r="BM99" s="223" t="s">
        <v>870</v>
      </c>
    </row>
    <row r="100" spans="1:65" s="2" customFormat="1" ht="24.15" customHeight="1">
      <c r="A100" s="38"/>
      <c r="B100" s="39"/>
      <c r="C100" s="212" t="s">
        <v>147</v>
      </c>
      <c r="D100" s="212" t="s">
        <v>142</v>
      </c>
      <c r="E100" s="213" t="s">
        <v>871</v>
      </c>
      <c r="F100" s="214" t="s">
        <v>866</v>
      </c>
      <c r="G100" s="215" t="s">
        <v>243</v>
      </c>
      <c r="H100" s="216">
        <v>5</v>
      </c>
      <c r="I100" s="217"/>
      <c r="J100" s="218">
        <f>ROUND(I100*H100,2)</f>
        <v>0</v>
      </c>
      <c r="K100" s="214" t="s">
        <v>19</v>
      </c>
      <c r="L100" s="44"/>
      <c r="M100" s="219" t="s">
        <v>19</v>
      </c>
      <c r="N100" s="220" t="s">
        <v>42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147</v>
      </c>
      <c r="AT100" s="223" t="s">
        <v>142</v>
      </c>
      <c r="AU100" s="223" t="s">
        <v>81</v>
      </c>
      <c r="AY100" s="17" t="s">
        <v>138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79</v>
      </c>
      <c r="BK100" s="224">
        <f>ROUND(I100*H100,2)</f>
        <v>0</v>
      </c>
      <c r="BL100" s="17" t="s">
        <v>147</v>
      </c>
      <c r="BM100" s="223" t="s">
        <v>872</v>
      </c>
    </row>
    <row r="101" spans="1:65" s="2" customFormat="1" ht="24.15" customHeight="1">
      <c r="A101" s="38"/>
      <c r="B101" s="39"/>
      <c r="C101" s="212" t="s">
        <v>188</v>
      </c>
      <c r="D101" s="212" t="s">
        <v>142</v>
      </c>
      <c r="E101" s="213" t="s">
        <v>873</v>
      </c>
      <c r="F101" s="214" t="s">
        <v>874</v>
      </c>
      <c r="G101" s="215" t="s">
        <v>243</v>
      </c>
      <c r="H101" s="216">
        <v>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147</v>
      </c>
      <c r="AT101" s="223" t="s">
        <v>142</v>
      </c>
      <c r="AU101" s="223" t="s">
        <v>81</v>
      </c>
      <c r="AY101" s="17" t="s">
        <v>138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79</v>
      </c>
      <c r="BK101" s="224">
        <f>ROUND(I101*H101,2)</f>
        <v>0</v>
      </c>
      <c r="BL101" s="17" t="s">
        <v>147</v>
      </c>
      <c r="BM101" s="223" t="s">
        <v>875</v>
      </c>
    </row>
    <row r="102" spans="1:65" s="2" customFormat="1" ht="24.15" customHeight="1">
      <c r="A102" s="38"/>
      <c r="B102" s="39"/>
      <c r="C102" s="212" t="s">
        <v>205</v>
      </c>
      <c r="D102" s="212" t="s">
        <v>142</v>
      </c>
      <c r="E102" s="213" t="s">
        <v>876</v>
      </c>
      <c r="F102" s="214" t="s">
        <v>877</v>
      </c>
      <c r="G102" s="215" t="s">
        <v>448</v>
      </c>
      <c r="H102" s="216">
        <v>2</v>
      </c>
      <c r="I102" s="217"/>
      <c r="J102" s="218">
        <f>ROUND(I102*H102,2)</f>
        <v>0</v>
      </c>
      <c r="K102" s="214" t="s">
        <v>19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147</v>
      </c>
      <c r="AT102" s="223" t="s">
        <v>142</v>
      </c>
      <c r="AU102" s="223" t="s">
        <v>81</v>
      </c>
      <c r="AY102" s="17" t="s">
        <v>138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79</v>
      </c>
      <c r="BK102" s="224">
        <f>ROUND(I102*H102,2)</f>
        <v>0</v>
      </c>
      <c r="BL102" s="17" t="s">
        <v>147</v>
      </c>
      <c r="BM102" s="223" t="s">
        <v>878</v>
      </c>
    </row>
    <row r="103" spans="1:65" s="2" customFormat="1" ht="16.5" customHeight="1">
      <c r="A103" s="38"/>
      <c r="B103" s="39"/>
      <c r="C103" s="212" t="s">
        <v>139</v>
      </c>
      <c r="D103" s="212" t="s">
        <v>142</v>
      </c>
      <c r="E103" s="213" t="s">
        <v>879</v>
      </c>
      <c r="F103" s="214" t="s">
        <v>880</v>
      </c>
      <c r="G103" s="215" t="s">
        <v>448</v>
      </c>
      <c r="H103" s="216">
        <v>2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42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147</v>
      </c>
      <c r="AT103" s="223" t="s">
        <v>142</v>
      </c>
      <c r="AU103" s="223" t="s">
        <v>81</v>
      </c>
      <c r="AY103" s="17" t="s">
        <v>138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79</v>
      </c>
      <c r="BK103" s="224">
        <f>ROUND(I103*H103,2)</f>
        <v>0</v>
      </c>
      <c r="BL103" s="17" t="s">
        <v>147</v>
      </c>
      <c r="BM103" s="223" t="s">
        <v>881</v>
      </c>
    </row>
    <row r="104" spans="1:65" s="2" customFormat="1" ht="33" customHeight="1">
      <c r="A104" s="38"/>
      <c r="B104" s="39"/>
      <c r="C104" s="212" t="s">
        <v>181</v>
      </c>
      <c r="D104" s="212" t="s">
        <v>142</v>
      </c>
      <c r="E104" s="213" t="s">
        <v>882</v>
      </c>
      <c r="F104" s="214" t="s">
        <v>883</v>
      </c>
      <c r="G104" s="215" t="s">
        <v>448</v>
      </c>
      <c r="H104" s="216">
        <v>2</v>
      </c>
      <c r="I104" s="217"/>
      <c r="J104" s="218">
        <f>ROUND(I104*H104,2)</f>
        <v>0</v>
      </c>
      <c r="K104" s="214" t="s">
        <v>19</v>
      </c>
      <c r="L104" s="44"/>
      <c r="M104" s="219" t="s">
        <v>19</v>
      </c>
      <c r="N104" s="220" t="s">
        <v>42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147</v>
      </c>
      <c r="AT104" s="223" t="s">
        <v>142</v>
      </c>
      <c r="AU104" s="223" t="s">
        <v>81</v>
      </c>
      <c r="AY104" s="17" t="s">
        <v>138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79</v>
      </c>
      <c r="BK104" s="224">
        <f>ROUND(I104*H104,2)</f>
        <v>0</v>
      </c>
      <c r="BL104" s="17" t="s">
        <v>147</v>
      </c>
      <c r="BM104" s="223" t="s">
        <v>884</v>
      </c>
    </row>
    <row r="105" spans="1:65" s="2" customFormat="1" ht="24.15" customHeight="1">
      <c r="A105" s="38"/>
      <c r="B105" s="39"/>
      <c r="C105" s="212" t="s">
        <v>283</v>
      </c>
      <c r="D105" s="212" t="s">
        <v>142</v>
      </c>
      <c r="E105" s="213" t="s">
        <v>885</v>
      </c>
      <c r="F105" s="214" t="s">
        <v>886</v>
      </c>
      <c r="G105" s="215" t="s">
        <v>448</v>
      </c>
      <c r="H105" s="216">
        <v>1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42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147</v>
      </c>
      <c r="AT105" s="223" t="s">
        <v>142</v>
      </c>
      <c r="AU105" s="223" t="s">
        <v>81</v>
      </c>
      <c r="AY105" s="17" t="s">
        <v>138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79</v>
      </c>
      <c r="BK105" s="224">
        <f>ROUND(I105*H105,2)</f>
        <v>0</v>
      </c>
      <c r="BL105" s="17" t="s">
        <v>147</v>
      </c>
      <c r="BM105" s="223" t="s">
        <v>887</v>
      </c>
    </row>
    <row r="106" spans="1:65" s="2" customFormat="1" ht="24.15" customHeight="1">
      <c r="A106" s="38"/>
      <c r="B106" s="39"/>
      <c r="C106" s="212" t="s">
        <v>175</v>
      </c>
      <c r="D106" s="212" t="s">
        <v>142</v>
      </c>
      <c r="E106" s="213" t="s">
        <v>888</v>
      </c>
      <c r="F106" s="214" t="s">
        <v>889</v>
      </c>
      <c r="G106" s="215" t="s">
        <v>448</v>
      </c>
      <c r="H106" s="216">
        <v>3</v>
      </c>
      <c r="I106" s="217"/>
      <c r="J106" s="218">
        <f>ROUND(I106*H106,2)</f>
        <v>0</v>
      </c>
      <c r="K106" s="214" t="s">
        <v>19</v>
      </c>
      <c r="L106" s="44"/>
      <c r="M106" s="219" t="s">
        <v>19</v>
      </c>
      <c r="N106" s="220" t="s">
        <v>42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147</v>
      </c>
      <c r="AT106" s="223" t="s">
        <v>142</v>
      </c>
      <c r="AU106" s="223" t="s">
        <v>81</v>
      </c>
      <c r="AY106" s="17" t="s">
        <v>138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79</v>
      </c>
      <c r="BK106" s="224">
        <f>ROUND(I106*H106,2)</f>
        <v>0</v>
      </c>
      <c r="BL106" s="17" t="s">
        <v>147</v>
      </c>
      <c r="BM106" s="223" t="s">
        <v>890</v>
      </c>
    </row>
    <row r="107" spans="1:65" s="2" customFormat="1" ht="16.5" customHeight="1">
      <c r="A107" s="38"/>
      <c r="B107" s="39"/>
      <c r="C107" s="212" t="s">
        <v>275</v>
      </c>
      <c r="D107" s="212" t="s">
        <v>142</v>
      </c>
      <c r="E107" s="213" t="s">
        <v>891</v>
      </c>
      <c r="F107" s="214" t="s">
        <v>892</v>
      </c>
      <c r="G107" s="215" t="s">
        <v>448</v>
      </c>
      <c r="H107" s="216">
        <v>2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42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147</v>
      </c>
      <c r="AT107" s="223" t="s">
        <v>142</v>
      </c>
      <c r="AU107" s="223" t="s">
        <v>81</v>
      </c>
      <c r="AY107" s="17" t="s">
        <v>138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79</v>
      </c>
      <c r="BK107" s="224">
        <f>ROUND(I107*H107,2)</f>
        <v>0</v>
      </c>
      <c r="BL107" s="17" t="s">
        <v>147</v>
      </c>
      <c r="BM107" s="223" t="s">
        <v>893</v>
      </c>
    </row>
    <row r="108" spans="1:65" s="2" customFormat="1" ht="16.5" customHeight="1">
      <c r="A108" s="38"/>
      <c r="B108" s="39"/>
      <c r="C108" s="212" t="s">
        <v>81</v>
      </c>
      <c r="D108" s="212" t="s">
        <v>142</v>
      </c>
      <c r="E108" s="213" t="s">
        <v>894</v>
      </c>
      <c r="F108" s="214" t="s">
        <v>895</v>
      </c>
      <c r="G108" s="215" t="s">
        <v>448</v>
      </c>
      <c r="H108" s="216">
        <v>1</v>
      </c>
      <c r="I108" s="217"/>
      <c r="J108" s="218">
        <f>ROUND(I108*H108,2)</f>
        <v>0</v>
      </c>
      <c r="K108" s="214" t="s">
        <v>19</v>
      </c>
      <c r="L108" s="44"/>
      <c r="M108" s="219" t="s">
        <v>19</v>
      </c>
      <c r="N108" s="220" t="s">
        <v>42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147</v>
      </c>
      <c r="AT108" s="223" t="s">
        <v>142</v>
      </c>
      <c r="AU108" s="223" t="s">
        <v>81</v>
      </c>
      <c r="AY108" s="17" t="s">
        <v>138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79</v>
      </c>
      <c r="BK108" s="224">
        <f>ROUND(I108*H108,2)</f>
        <v>0</v>
      </c>
      <c r="BL108" s="17" t="s">
        <v>147</v>
      </c>
      <c r="BM108" s="223" t="s">
        <v>896</v>
      </c>
    </row>
    <row r="109" spans="1:65" s="2" customFormat="1" ht="16.5" customHeight="1">
      <c r="A109" s="38"/>
      <c r="B109" s="39"/>
      <c r="C109" s="212" t="s">
        <v>151</v>
      </c>
      <c r="D109" s="212" t="s">
        <v>142</v>
      </c>
      <c r="E109" s="213" t="s">
        <v>897</v>
      </c>
      <c r="F109" s="214" t="s">
        <v>898</v>
      </c>
      <c r="G109" s="215" t="s">
        <v>899</v>
      </c>
      <c r="H109" s="216">
        <v>1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147</v>
      </c>
      <c r="AT109" s="223" t="s">
        <v>142</v>
      </c>
      <c r="AU109" s="223" t="s">
        <v>81</v>
      </c>
      <c r="AY109" s="17" t="s">
        <v>138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79</v>
      </c>
      <c r="BK109" s="224">
        <f>ROUND(I109*H109,2)</f>
        <v>0</v>
      </c>
      <c r="BL109" s="17" t="s">
        <v>147</v>
      </c>
      <c r="BM109" s="223" t="s">
        <v>900</v>
      </c>
    </row>
    <row r="110" spans="1:65" s="2" customFormat="1" ht="16.5" customHeight="1">
      <c r="A110" s="38"/>
      <c r="B110" s="39"/>
      <c r="C110" s="212" t="s">
        <v>167</v>
      </c>
      <c r="D110" s="212" t="s">
        <v>142</v>
      </c>
      <c r="E110" s="213" t="s">
        <v>897</v>
      </c>
      <c r="F110" s="214" t="s">
        <v>898</v>
      </c>
      <c r="G110" s="215" t="s">
        <v>899</v>
      </c>
      <c r="H110" s="216">
        <v>1</v>
      </c>
      <c r="I110" s="217"/>
      <c r="J110" s="218">
        <f>ROUND(I110*H110,2)</f>
        <v>0</v>
      </c>
      <c r="K110" s="214" t="s">
        <v>19</v>
      </c>
      <c r="L110" s="44"/>
      <c r="M110" s="219" t="s">
        <v>19</v>
      </c>
      <c r="N110" s="220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147</v>
      </c>
      <c r="AT110" s="223" t="s">
        <v>142</v>
      </c>
      <c r="AU110" s="223" t="s">
        <v>81</v>
      </c>
      <c r="AY110" s="17" t="s">
        <v>138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79</v>
      </c>
      <c r="BK110" s="224">
        <f>ROUND(I110*H110,2)</f>
        <v>0</v>
      </c>
      <c r="BL110" s="17" t="s">
        <v>147</v>
      </c>
      <c r="BM110" s="223" t="s">
        <v>901</v>
      </c>
    </row>
    <row r="111" spans="1:63" s="12" customFormat="1" ht="22.8" customHeight="1">
      <c r="A111" s="12"/>
      <c r="B111" s="196"/>
      <c r="C111" s="197"/>
      <c r="D111" s="198" t="s">
        <v>70</v>
      </c>
      <c r="E111" s="210" t="s">
        <v>902</v>
      </c>
      <c r="F111" s="210" t="s">
        <v>903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SUM(P112:P126)</f>
        <v>0</v>
      </c>
      <c r="Q111" s="204"/>
      <c r="R111" s="205">
        <f>SUM(R112:R126)</f>
        <v>0</v>
      </c>
      <c r="S111" s="204"/>
      <c r="T111" s="206">
        <f>SUM(T112:T126)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79</v>
      </c>
      <c r="AT111" s="208" t="s">
        <v>70</v>
      </c>
      <c r="AU111" s="208" t="s">
        <v>79</v>
      </c>
      <c r="AY111" s="207" t="s">
        <v>138</v>
      </c>
      <c r="BK111" s="209">
        <f>SUM(BK112:BK126)</f>
        <v>0</v>
      </c>
    </row>
    <row r="112" spans="1:65" s="2" customFormat="1" ht="24.15" customHeight="1">
      <c r="A112" s="38"/>
      <c r="B112" s="39"/>
      <c r="C112" s="212" t="s">
        <v>211</v>
      </c>
      <c r="D112" s="212" t="s">
        <v>142</v>
      </c>
      <c r="E112" s="213" t="s">
        <v>865</v>
      </c>
      <c r="F112" s="214" t="s">
        <v>866</v>
      </c>
      <c r="G112" s="215" t="s">
        <v>243</v>
      </c>
      <c r="H112" s="216">
        <v>25</v>
      </c>
      <c r="I112" s="217"/>
      <c r="J112" s="218">
        <f>ROUND(I112*H112,2)</f>
        <v>0</v>
      </c>
      <c r="K112" s="214" t="s">
        <v>19</v>
      </c>
      <c r="L112" s="44"/>
      <c r="M112" s="219" t="s">
        <v>19</v>
      </c>
      <c r="N112" s="220" t="s">
        <v>42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147</v>
      </c>
      <c r="AT112" s="223" t="s">
        <v>142</v>
      </c>
      <c r="AU112" s="223" t="s">
        <v>81</v>
      </c>
      <c r="AY112" s="17" t="s">
        <v>138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79</v>
      </c>
      <c r="BK112" s="224">
        <f>ROUND(I112*H112,2)</f>
        <v>0</v>
      </c>
      <c r="BL112" s="17" t="s">
        <v>147</v>
      </c>
      <c r="BM112" s="223" t="s">
        <v>904</v>
      </c>
    </row>
    <row r="113" spans="1:65" s="2" customFormat="1" ht="24.15" customHeight="1">
      <c r="A113" s="38"/>
      <c r="B113" s="39"/>
      <c r="C113" s="212" t="s">
        <v>438</v>
      </c>
      <c r="D113" s="212" t="s">
        <v>142</v>
      </c>
      <c r="E113" s="213" t="s">
        <v>868</v>
      </c>
      <c r="F113" s="214" t="s">
        <v>869</v>
      </c>
      <c r="G113" s="215" t="s">
        <v>243</v>
      </c>
      <c r="H113" s="216">
        <v>4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42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147</v>
      </c>
      <c r="AT113" s="223" t="s">
        <v>142</v>
      </c>
      <c r="AU113" s="223" t="s">
        <v>81</v>
      </c>
      <c r="AY113" s="17" t="s">
        <v>138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79</v>
      </c>
      <c r="BK113" s="224">
        <f>ROUND(I113*H113,2)</f>
        <v>0</v>
      </c>
      <c r="BL113" s="17" t="s">
        <v>147</v>
      </c>
      <c r="BM113" s="223" t="s">
        <v>905</v>
      </c>
    </row>
    <row r="114" spans="1:65" s="2" customFormat="1" ht="24.15" customHeight="1">
      <c r="A114" s="38"/>
      <c r="B114" s="39"/>
      <c r="C114" s="212" t="s">
        <v>232</v>
      </c>
      <c r="D114" s="212" t="s">
        <v>142</v>
      </c>
      <c r="E114" s="213" t="s">
        <v>906</v>
      </c>
      <c r="F114" s="214" t="s">
        <v>907</v>
      </c>
      <c r="G114" s="215" t="s">
        <v>243</v>
      </c>
      <c r="H114" s="216">
        <v>8</v>
      </c>
      <c r="I114" s="217"/>
      <c r="J114" s="218">
        <f>ROUND(I114*H114,2)</f>
        <v>0</v>
      </c>
      <c r="K114" s="214" t="s">
        <v>19</v>
      </c>
      <c r="L114" s="44"/>
      <c r="M114" s="219" t="s">
        <v>19</v>
      </c>
      <c r="N114" s="220" t="s">
        <v>42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147</v>
      </c>
      <c r="AT114" s="223" t="s">
        <v>142</v>
      </c>
      <c r="AU114" s="223" t="s">
        <v>81</v>
      </c>
      <c r="AY114" s="17" t="s">
        <v>138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79</v>
      </c>
      <c r="BK114" s="224">
        <f>ROUND(I114*H114,2)</f>
        <v>0</v>
      </c>
      <c r="BL114" s="17" t="s">
        <v>147</v>
      </c>
      <c r="BM114" s="223" t="s">
        <v>908</v>
      </c>
    </row>
    <row r="115" spans="1:65" s="2" customFormat="1" ht="24.15" customHeight="1">
      <c r="A115" s="38"/>
      <c r="B115" s="39"/>
      <c r="C115" s="212" t="s">
        <v>226</v>
      </c>
      <c r="D115" s="212" t="s">
        <v>142</v>
      </c>
      <c r="E115" s="213" t="s">
        <v>871</v>
      </c>
      <c r="F115" s="214" t="s">
        <v>866</v>
      </c>
      <c r="G115" s="215" t="s">
        <v>243</v>
      </c>
      <c r="H115" s="216">
        <v>5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42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147</v>
      </c>
      <c r="AT115" s="223" t="s">
        <v>142</v>
      </c>
      <c r="AU115" s="223" t="s">
        <v>81</v>
      </c>
      <c r="AY115" s="17" t="s">
        <v>138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79</v>
      </c>
      <c r="BK115" s="224">
        <f>ROUND(I115*H115,2)</f>
        <v>0</v>
      </c>
      <c r="BL115" s="17" t="s">
        <v>147</v>
      </c>
      <c r="BM115" s="223" t="s">
        <v>909</v>
      </c>
    </row>
    <row r="116" spans="1:65" s="2" customFormat="1" ht="24.15" customHeight="1">
      <c r="A116" s="38"/>
      <c r="B116" s="39"/>
      <c r="C116" s="212" t="s">
        <v>141</v>
      </c>
      <c r="D116" s="212" t="s">
        <v>142</v>
      </c>
      <c r="E116" s="213" t="s">
        <v>873</v>
      </c>
      <c r="F116" s="214" t="s">
        <v>874</v>
      </c>
      <c r="G116" s="215" t="s">
        <v>243</v>
      </c>
      <c r="H116" s="216">
        <v>24</v>
      </c>
      <c r="I116" s="217"/>
      <c r="J116" s="218">
        <f>ROUND(I116*H116,2)</f>
        <v>0</v>
      </c>
      <c r="K116" s="214" t="s">
        <v>19</v>
      </c>
      <c r="L116" s="44"/>
      <c r="M116" s="219" t="s">
        <v>19</v>
      </c>
      <c r="N116" s="220" t="s">
        <v>42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147</v>
      </c>
      <c r="AT116" s="223" t="s">
        <v>142</v>
      </c>
      <c r="AU116" s="223" t="s">
        <v>81</v>
      </c>
      <c r="AY116" s="17" t="s">
        <v>138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79</v>
      </c>
      <c r="BK116" s="224">
        <f>ROUND(I116*H116,2)</f>
        <v>0</v>
      </c>
      <c r="BL116" s="17" t="s">
        <v>147</v>
      </c>
      <c r="BM116" s="223" t="s">
        <v>910</v>
      </c>
    </row>
    <row r="117" spans="1:65" s="2" customFormat="1" ht="24.15" customHeight="1">
      <c r="A117" s="38"/>
      <c r="B117" s="39"/>
      <c r="C117" s="212" t="s">
        <v>357</v>
      </c>
      <c r="D117" s="212" t="s">
        <v>142</v>
      </c>
      <c r="E117" s="213" t="s">
        <v>876</v>
      </c>
      <c r="F117" s="214" t="s">
        <v>877</v>
      </c>
      <c r="G117" s="215" t="s">
        <v>448</v>
      </c>
      <c r="H117" s="216">
        <v>3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147</v>
      </c>
      <c r="AT117" s="223" t="s">
        <v>142</v>
      </c>
      <c r="AU117" s="223" t="s">
        <v>81</v>
      </c>
      <c r="AY117" s="17" t="s">
        <v>138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79</v>
      </c>
      <c r="BK117" s="224">
        <f>ROUND(I117*H117,2)</f>
        <v>0</v>
      </c>
      <c r="BL117" s="17" t="s">
        <v>147</v>
      </c>
      <c r="BM117" s="223" t="s">
        <v>911</v>
      </c>
    </row>
    <row r="118" spans="1:65" s="2" customFormat="1" ht="16.5" customHeight="1">
      <c r="A118" s="38"/>
      <c r="B118" s="39"/>
      <c r="C118" s="212" t="s">
        <v>634</v>
      </c>
      <c r="D118" s="212" t="s">
        <v>142</v>
      </c>
      <c r="E118" s="213" t="s">
        <v>879</v>
      </c>
      <c r="F118" s="214" t="s">
        <v>880</v>
      </c>
      <c r="G118" s="215" t="s">
        <v>448</v>
      </c>
      <c r="H118" s="216">
        <v>3</v>
      </c>
      <c r="I118" s="217"/>
      <c r="J118" s="218">
        <f>ROUND(I118*H118,2)</f>
        <v>0</v>
      </c>
      <c r="K118" s="214" t="s">
        <v>19</v>
      </c>
      <c r="L118" s="44"/>
      <c r="M118" s="219" t="s">
        <v>19</v>
      </c>
      <c r="N118" s="220" t="s">
        <v>42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147</v>
      </c>
      <c r="AT118" s="223" t="s">
        <v>142</v>
      </c>
      <c r="AU118" s="223" t="s">
        <v>81</v>
      </c>
      <c r="AY118" s="17" t="s">
        <v>138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79</v>
      </c>
      <c r="BK118" s="224">
        <f>ROUND(I118*H118,2)</f>
        <v>0</v>
      </c>
      <c r="BL118" s="17" t="s">
        <v>147</v>
      </c>
      <c r="BM118" s="223" t="s">
        <v>912</v>
      </c>
    </row>
    <row r="119" spans="1:65" s="2" customFormat="1" ht="24.15" customHeight="1">
      <c r="A119" s="38"/>
      <c r="B119" s="39"/>
      <c r="C119" s="212" t="s">
        <v>644</v>
      </c>
      <c r="D119" s="212" t="s">
        <v>142</v>
      </c>
      <c r="E119" s="213" t="s">
        <v>913</v>
      </c>
      <c r="F119" s="214" t="s">
        <v>914</v>
      </c>
      <c r="G119" s="215" t="s">
        <v>448</v>
      </c>
      <c r="H119" s="216">
        <v>2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42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147</v>
      </c>
      <c r="AT119" s="223" t="s">
        <v>142</v>
      </c>
      <c r="AU119" s="223" t="s">
        <v>81</v>
      </c>
      <c r="AY119" s="17" t="s">
        <v>138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79</v>
      </c>
      <c r="BK119" s="224">
        <f>ROUND(I119*H119,2)</f>
        <v>0</v>
      </c>
      <c r="BL119" s="17" t="s">
        <v>147</v>
      </c>
      <c r="BM119" s="223" t="s">
        <v>915</v>
      </c>
    </row>
    <row r="120" spans="1:65" s="2" customFormat="1" ht="16.5" customHeight="1">
      <c r="A120" s="38"/>
      <c r="B120" s="39"/>
      <c r="C120" s="212" t="s">
        <v>366</v>
      </c>
      <c r="D120" s="212" t="s">
        <v>142</v>
      </c>
      <c r="E120" s="213" t="s">
        <v>916</v>
      </c>
      <c r="F120" s="214" t="s">
        <v>917</v>
      </c>
      <c r="G120" s="215" t="s">
        <v>448</v>
      </c>
      <c r="H120" s="216">
        <v>2</v>
      </c>
      <c r="I120" s="217"/>
      <c r="J120" s="218">
        <f>ROUND(I120*H120,2)</f>
        <v>0</v>
      </c>
      <c r="K120" s="214" t="s">
        <v>19</v>
      </c>
      <c r="L120" s="44"/>
      <c r="M120" s="219" t="s">
        <v>19</v>
      </c>
      <c r="N120" s="220" t="s">
        <v>42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147</v>
      </c>
      <c r="AT120" s="223" t="s">
        <v>142</v>
      </c>
      <c r="AU120" s="223" t="s">
        <v>81</v>
      </c>
      <c r="AY120" s="17" t="s">
        <v>138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79</v>
      </c>
      <c r="BK120" s="224">
        <f>ROUND(I120*H120,2)</f>
        <v>0</v>
      </c>
      <c r="BL120" s="17" t="s">
        <v>147</v>
      </c>
      <c r="BM120" s="223" t="s">
        <v>918</v>
      </c>
    </row>
    <row r="121" spans="1:65" s="2" customFormat="1" ht="16.5" customHeight="1">
      <c r="A121" s="38"/>
      <c r="B121" s="39"/>
      <c r="C121" s="212" t="s">
        <v>372</v>
      </c>
      <c r="D121" s="212" t="s">
        <v>142</v>
      </c>
      <c r="E121" s="213" t="s">
        <v>919</v>
      </c>
      <c r="F121" s="214" t="s">
        <v>920</v>
      </c>
      <c r="G121" s="215" t="s">
        <v>448</v>
      </c>
      <c r="H121" s="216">
        <v>2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42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147</v>
      </c>
      <c r="AT121" s="223" t="s">
        <v>142</v>
      </c>
      <c r="AU121" s="223" t="s">
        <v>81</v>
      </c>
      <c r="AY121" s="17" t="s">
        <v>138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79</v>
      </c>
      <c r="BK121" s="224">
        <f>ROUND(I121*H121,2)</f>
        <v>0</v>
      </c>
      <c r="BL121" s="17" t="s">
        <v>147</v>
      </c>
      <c r="BM121" s="223" t="s">
        <v>921</v>
      </c>
    </row>
    <row r="122" spans="1:65" s="2" customFormat="1" ht="24.15" customHeight="1">
      <c r="A122" s="38"/>
      <c r="B122" s="39"/>
      <c r="C122" s="212" t="s">
        <v>639</v>
      </c>
      <c r="D122" s="212" t="s">
        <v>142</v>
      </c>
      <c r="E122" s="213" t="s">
        <v>922</v>
      </c>
      <c r="F122" s="214" t="s">
        <v>923</v>
      </c>
      <c r="G122" s="215" t="s">
        <v>448</v>
      </c>
      <c r="H122" s="216">
        <v>1</v>
      </c>
      <c r="I122" s="217"/>
      <c r="J122" s="218">
        <f>ROUND(I122*H122,2)</f>
        <v>0</v>
      </c>
      <c r="K122" s="214" t="s">
        <v>19</v>
      </c>
      <c r="L122" s="44"/>
      <c r="M122" s="219" t="s">
        <v>19</v>
      </c>
      <c r="N122" s="220" t="s">
        <v>42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147</v>
      </c>
      <c r="AT122" s="223" t="s">
        <v>142</v>
      </c>
      <c r="AU122" s="223" t="s">
        <v>81</v>
      </c>
      <c r="AY122" s="17" t="s">
        <v>138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79</v>
      </c>
      <c r="BK122" s="224">
        <f>ROUND(I122*H122,2)</f>
        <v>0</v>
      </c>
      <c r="BL122" s="17" t="s">
        <v>147</v>
      </c>
      <c r="BM122" s="223" t="s">
        <v>924</v>
      </c>
    </row>
    <row r="123" spans="1:65" s="2" customFormat="1" ht="16.5" customHeight="1">
      <c r="A123" s="38"/>
      <c r="B123" s="39"/>
      <c r="C123" s="212" t="s">
        <v>652</v>
      </c>
      <c r="D123" s="212" t="s">
        <v>142</v>
      </c>
      <c r="E123" s="213" t="s">
        <v>925</v>
      </c>
      <c r="F123" s="214" t="s">
        <v>926</v>
      </c>
      <c r="G123" s="215" t="s">
        <v>448</v>
      </c>
      <c r="H123" s="216">
        <v>3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42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147</v>
      </c>
      <c r="AT123" s="223" t="s">
        <v>142</v>
      </c>
      <c r="AU123" s="223" t="s">
        <v>81</v>
      </c>
      <c r="AY123" s="17" t="s">
        <v>138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79</v>
      </c>
      <c r="BK123" s="224">
        <f>ROUND(I123*H123,2)</f>
        <v>0</v>
      </c>
      <c r="BL123" s="17" t="s">
        <v>147</v>
      </c>
      <c r="BM123" s="223" t="s">
        <v>927</v>
      </c>
    </row>
    <row r="124" spans="1:65" s="2" customFormat="1" ht="16.5" customHeight="1">
      <c r="A124" s="38"/>
      <c r="B124" s="39"/>
      <c r="C124" s="212" t="s">
        <v>221</v>
      </c>
      <c r="D124" s="212" t="s">
        <v>142</v>
      </c>
      <c r="E124" s="213" t="s">
        <v>897</v>
      </c>
      <c r="F124" s="214" t="s">
        <v>898</v>
      </c>
      <c r="G124" s="215" t="s">
        <v>899</v>
      </c>
      <c r="H124" s="216">
        <v>1</v>
      </c>
      <c r="I124" s="217"/>
      <c r="J124" s="218">
        <f>ROUND(I124*H124,2)</f>
        <v>0</v>
      </c>
      <c r="K124" s="214" t="s">
        <v>19</v>
      </c>
      <c r="L124" s="44"/>
      <c r="M124" s="219" t="s">
        <v>19</v>
      </c>
      <c r="N124" s="220" t="s">
        <v>42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147</v>
      </c>
      <c r="AT124" s="223" t="s">
        <v>142</v>
      </c>
      <c r="AU124" s="223" t="s">
        <v>81</v>
      </c>
      <c r="AY124" s="17" t="s">
        <v>138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79</v>
      </c>
      <c r="BK124" s="224">
        <f>ROUND(I124*H124,2)</f>
        <v>0</v>
      </c>
      <c r="BL124" s="17" t="s">
        <v>147</v>
      </c>
      <c r="BM124" s="223" t="s">
        <v>928</v>
      </c>
    </row>
    <row r="125" spans="1:65" s="2" customFormat="1" ht="16.5" customHeight="1">
      <c r="A125" s="38"/>
      <c r="B125" s="39"/>
      <c r="C125" s="212" t="s">
        <v>8</v>
      </c>
      <c r="D125" s="212" t="s">
        <v>142</v>
      </c>
      <c r="E125" s="213" t="s">
        <v>929</v>
      </c>
      <c r="F125" s="214" t="s">
        <v>895</v>
      </c>
      <c r="G125" s="215" t="s">
        <v>448</v>
      </c>
      <c r="H125" s="216">
        <v>1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42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147</v>
      </c>
      <c r="AT125" s="223" t="s">
        <v>142</v>
      </c>
      <c r="AU125" s="223" t="s">
        <v>81</v>
      </c>
      <c r="AY125" s="17" t="s">
        <v>138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79</v>
      </c>
      <c r="BK125" s="224">
        <f>ROUND(I125*H125,2)</f>
        <v>0</v>
      </c>
      <c r="BL125" s="17" t="s">
        <v>147</v>
      </c>
      <c r="BM125" s="223" t="s">
        <v>930</v>
      </c>
    </row>
    <row r="126" spans="1:65" s="2" customFormat="1" ht="16.5" customHeight="1">
      <c r="A126" s="38"/>
      <c r="B126" s="39"/>
      <c r="C126" s="212" t="s">
        <v>7</v>
      </c>
      <c r="D126" s="212" t="s">
        <v>142</v>
      </c>
      <c r="E126" s="213" t="s">
        <v>931</v>
      </c>
      <c r="F126" s="214" t="s">
        <v>898</v>
      </c>
      <c r="G126" s="215" t="s">
        <v>899</v>
      </c>
      <c r="H126" s="216">
        <v>1</v>
      </c>
      <c r="I126" s="217"/>
      <c r="J126" s="218">
        <f>ROUND(I126*H126,2)</f>
        <v>0</v>
      </c>
      <c r="K126" s="214" t="s">
        <v>19</v>
      </c>
      <c r="L126" s="44"/>
      <c r="M126" s="219" t="s">
        <v>19</v>
      </c>
      <c r="N126" s="220" t="s">
        <v>42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147</v>
      </c>
      <c r="AT126" s="223" t="s">
        <v>142</v>
      </c>
      <c r="AU126" s="223" t="s">
        <v>81</v>
      </c>
      <c r="AY126" s="17" t="s">
        <v>138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79</v>
      </c>
      <c r="BK126" s="224">
        <f>ROUND(I126*H126,2)</f>
        <v>0</v>
      </c>
      <c r="BL126" s="17" t="s">
        <v>147</v>
      </c>
      <c r="BM126" s="223" t="s">
        <v>932</v>
      </c>
    </row>
    <row r="127" spans="1:63" s="12" customFormat="1" ht="22.8" customHeight="1">
      <c r="A127" s="12"/>
      <c r="B127" s="196"/>
      <c r="C127" s="197"/>
      <c r="D127" s="198" t="s">
        <v>70</v>
      </c>
      <c r="E127" s="210" t="s">
        <v>933</v>
      </c>
      <c r="F127" s="210" t="s">
        <v>934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SUM(P128:P145)</f>
        <v>0</v>
      </c>
      <c r="Q127" s="204"/>
      <c r="R127" s="205">
        <f>SUM(R128:R145)</f>
        <v>0</v>
      </c>
      <c r="S127" s="204"/>
      <c r="T127" s="206">
        <f>SUM(T128:T145)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79</v>
      </c>
      <c r="AT127" s="208" t="s">
        <v>70</v>
      </c>
      <c r="AU127" s="208" t="s">
        <v>79</v>
      </c>
      <c r="AY127" s="207" t="s">
        <v>138</v>
      </c>
      <c r="BK127" s="209">
        <f>SUM(BK128:BK145)</f>
        <v>0</v>
      </c>
    </row>
    <row r="128" spans="1:65" s="2" customFormat="1" ht="24.15" customHeight="1">
      <c r="A128" s="38"/>
      <c r="B128" s="39"/>
      <c r="C128" s="212" t="s">
        <v>431</v>
      </c>
      <c r="D128" s="212" t="s">
        <v>142</v>
      </c>
      <c r="E128" s="213" t="s">
        <v>935</v>
      </c>
      <c r="F128" s="214" t="s">
        <v>936</v>
      </c>
      <c r="G128" s="215" t="s">
        <v>243</v>
      </c>
      <c r="H128" s="216">
        <v>2</v>
      </c>
      <c r="I128" s="217"/>
      <c r="J128" s="218">
        <f>ROUND(I128*H128,2)</f>
        <v>0</v>
      </c>
      <c r="K128" s="214" t="s">
        <v>19</v>
      </c>
      <c r="L128" s="44"/>
      <c r="M128" s="219" t="s">
        <v>19</v>
      </c>
      <c r="N128" s="220" t="s">
        <v>42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147</v>
      </c>
      <c r="AT128" s="223" t="s">
        <v>142</v>
      </c>
      <c r="AU128" s="223" t="s">
        <v>81</v>
      </c>
      <c r="AY128" s="17" t="s">
        <v>138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79</v>
      </c>
      <c r="BK128" s="224">
        <f>ROUND(I128*H128,2)</f>
        <v>0</v>
      </c>
      <c r="BL128" s="17" t="s">
        <v>147</v>
      </c>
      <c r="BM128" s="223" t="s">
        <v>937</v>
      </c>
    </row>
    <row r="129" spans="1:65" s="2" customFormat="1" ht="24.15" customHeight="1">
      <c r="A129" s="38"/>
      <c r="B129" s="39"/>
      <c r="C129" s="212" t="s">
        <v>381</v>
      </c>
      <c r="D129" s="212" t="s">
        <v>142</v>
      </c>
      <c r="E129" s="213" t="s">
        <v>865</v>
      </c>
      <c r="F129" s="214" t="s">
        <v>866</v>
      </c>
      <c r="G129" s="215" t="s">
        <v>243</v>
      </c>
      <c r="H129" s="216">
        <v>15</v>
      </c>
      <c r="I129" s="217"/>
      <c r="J129" s="218">
        <f>ROUND(I129*H129,2)</f>
        <v>0</v>
      </c>
      <c r="K129" s="214" t="s">
        <v>19</v>
      </c>
      <c r="L129" s="44"/>
      <c r="M129" s="219" t="s">
        <v>19</v>
      </c>
      <c r="N129" s="220" t="s">
        <v>42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147</v>
      </c>
      <c r="AT129" s="223" t="s">
        <v>142</v>
      </c>
      <c r="AU129" s="223" t="s">
        <v>81</v>
      </c>
      <c r="AY129" s="17" t="s">
        <v>138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79</v>
      </c>
      <c r="BK129" s="224">
        <f>ROUND(I129*H129,2)</f>
        <v>0</v>
      </c>
      <c r="BL129" s="17" t="s">
        <v>147</v>
      </c>
      <c r="BM129" s="223" t="s">
        <v>938</v>
      </c>
    </row>
    <row r="130" spans="1:65" s="2" customFormat="1" ht="24.15" customHeight="1">
      <c r="A130" s="38"/>
      <c r="B130" s="39"/>
      <c r="C130" s="212" t="s">
        <v>334</v>
      </c>
      <c r="D130" s="212" t="s">
        <v>142</v>
      </c>
      <c r="E130" s="213" t="s">
        <v>868</v>
      </c>
      <c r="F130" s="214" t="s">
        <v>869</v>
      </c>
      <c r="G130" s="215" t="s">
        <v>243</v>
      </c>
      <c r="H130" s="216">
        <v>2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42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147</v>
      </c>
      <c r="AT130" s="223" t="s">
        <v>142</v>
      </c>
      <c r="AU130" s="223" t="s">
        <v>81</v>
      </c>
      <c r="AY130" s="17" t="s">
        <v>138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79</v>
      </c>
      <c r="BK130" s="224">
        <f>ROUND(I130*H130,2)</f>
        <v>0</v>
      </c>
      <c r="BL130" s="17" t="s">
        <v>147</v>
      </c>
      <c r="BM130" s="223" t="s">
        <v>939</v>
      </c>
    </row>
    <row r="131" spans="1:65" s="2" customFormat="1" ht="24.15" customHeight="1">
      <c r="A131" s="38"/>
      <c r="B131" s="39"/>
      <c r="C131" s="212" t="s">
        <v>748</v>
      </c>
      <c r="D131" s="212" t="s">
        <v>142</v>
      </c>
      <c r="E131" s="213" t="s">
        <v>940</v>
      </c>
      <c r="F131" s="214" t="s">
        <v>941</v>
      </c>
      <c r="G131" s="215" t="s">
        <v>243</v>
      </c>
      <c r="H131" s="216">
        <v>2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147</v>
      </c>
      <c r="AT131" s="223" t="s">
        <v>142</v>
      </c>
      <c r="AU131" s="223" t="s">
        <v>81</v>
      </c>
      <c r="AY131" s="17" t="s">
        <v>138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79</v>
      </c>
      <c r="BK131" s="224">
        <f>ROUND(I131*H131,2)</f>
        <v>0</v>
      </c>
      <c r="BL131" s="17" t="s">
        <v>147</v>
      </c>
      <c r="BM131" s="223" t="s">
        <v>942</v>
      </c>
    </row>
    <row r="132" spans="1:65" s="2" customFormat="1" ht="24.15" customHeight="1">
      <c r="A132" s="38"/>
      <c r="B132" s="39"/>
      <c r="C132" s="212" t="s">
        <v>740</v>
      </c>
      <c r="D132" s="212" t="s">
        <v>142</v>
      </c>
      <c r="E132" s="213" t="s">
        <v>871</v>
      </c>
      <c r="F132" s="214" t="s">
        <v>866</v>
      </c>
      <c r="G132" s="215" t="s">
        <v>243</v>
      </c>
      <c r="H132" s="216">
        <v>10</v>
      </c>
      <c r="I132" s="217"/>
      <c r="J132" s="218">
        <f>ROUND(I132*H132,2)</f>
        <v>0</v>
      </c>
      <c r="K132" s="214" t="s">
        <v>19</v>
      </c>
      <c r="L132" s="44"/>
      <c r="M132" s="219" t="s">
        <v>19</v>
      </c>
      <c r="N132" s="220" t="s">
        <v>42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147</v>
      </c>
      <c r="AT132" s="223" t="s">
        <v>142</v>
      </c>
      <c r="AU132" s="223" t="s">
        <v>81</v>
      </c>
      <c r="AY132" s="17" t="s">
        <v>138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79</v>
      </c>
      <c r="BK132" s="224">
        <f>ROUND(I132*H132,2)</f>
        <v>0</v>
      </c>
      <c r="BL132" s="17" t="s">
        <v>147</v>
      </c>
      <c r="BM132" s="223" t="s">
        <v>943</v>
      </c>
    </row>
    <row r="133" spans="1:65" s="2" customFormat="1" ht="24.15" customHeight="1">
      <c r="A133" s="38"/>
      <c r="B133" s="39"/>
      <c r="C133" s="212" t="s">
        <v>352</v>
      </c>
      <c r="D133" s="212" t="s">
        <v>142</v>
      </c>
      <c r="E133" s="213" t="s">
        <v>944</v>
      </c>
      <c r="F133" s="214" t="s">
        <v>941</v>
      </c>
      <c r="G133" s="215" t="s">
        <v>243</v>
      </c>
      <c r="H133" s="216">
        <v>2</v>
      </c>
      <c r="I133" s="217"/>
      <c r="J133" s="218">
        <f>ROUND(I133*H133,2)</f>
        <v>0</v>
      </c>
      <c r="K133" s="214" t="s">
        <v>19</v>
      </c>
      <c r="L133" s="44"/>
      <c r="M133" s="219" t="s">
        <v>19</v>
      </c>
      <c r="N133" s="220" t="s">
        <v>42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147</v>
      </c>
      <c r="AT133" s="223" t="s">
        <v>142</v>
      </c>
      <c r="AU133" s="223" t="s">
        <v>81</v>
      </c>
      <c r="AY133" s="17" t="s">
        <v>138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79</v>
      </c>
      <c r="BK133" s="224">
        <f>ROUND(I133*H133,2)</f>
        <v>0</v>
      </c>
      <c r="BL133" s="17" t="s">
        <v>147</v>
      </c>
      <c r="BM133" s="223" t="s">
        <v>945</v>
      </c>
    </row>
    <row r="134" spans="1:65" s="2" customFormat="1" ht="24.15" customHeight="1">
      <c r="A134" s="38"/>
      <c r="B134" s="39"/>
      <c r="C134" s="212" t="s">
        <v>482</v>
      </c>
      <c r="D134" s="212" t="s">
        <v>142</v>
      </c>
      <c r="E134" s="213" t="s">
        <v>946</v>
      </c>
      <c r="F134" s="214" t="s">
        <v>947</v>
      </c>
      <c r="G134" s="215" t="s">
        <v>448</v>
      </c>
      <c r="H134" s="216">
        <v>1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42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147</v>
      </c>
      <c r="AT134" s="223" t="s">
        <v>142</v>
      </c>
      <c r="AU134" s="223" t="s">
        <v>81</v>
      </c>
      <c r="AY134" s="17" t="s">
        <v>138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79</v>
      </c>
      <c r="BK134" s="224">
        <f>ROUND(I134*H134,2)</f>
        <v>0</v>
      </c>
      <c r="BL134" s="17" t="s">
        <v>147</v>
      </c>
      <c r="BM134" s="223" t="s">
        <v>948</v>
      </c>
    </row>
    <row r="135" spans="1:65" s="2" customFormat="1" ht="24.15" customHeight="1">
      <c r="A135" s="38"/>
      <c r="B135" s="39"/>
      <c r="C135" s="212" t="s">
        <v>802</v>
      </c>
      <c r="D135" s="212" t="s">
        <v>142</v>
      </c>
      <c r="E135" s="213" t="s">
        <v>949</v>
      </c>
      <c r="F135" s="214" t="s">
        <v>886</v>
      </c>
      <c r="G135" s="215" t="s">
        <v>448</v>
      </c>
      <c r="H135" s="216">
        <v>1</v>
      </c>
      <c r="I135" s="217"/>
      <c r="J135" s="218">
        <f>ROUND(I135*H135,2)</f>
        <v>0</v>
      </c>
      <c r="K135" s="214" t="s">
        <v>19</v>
      </c>
      <c r="L135" s="44"/>
      <c r="M135" s="219" t="s">
        <v>19</v>
      </c>
      <c r="N135" s="220" t="s">
        <v>42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147</v>
      </c>
      <c r="AT135" s="223" t="s">
        <v>142</v>
      </c>
      <c r="AU135" s="223" t="s">
        <v>81</v>
      </c>
      <c r="AY135" s="17" t="s">
        <v>138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79</v>
      </c>
      <c r="BK135" s="224">
        <f>ROUND(I135*H135,2)</f>
        <v>0</v>
      </c>
      <c r="BL135" s="17" t="s">
        <v>147</v>
      </c>
      <c r="BM135" s="223" t="s">
        <v>950</v>
      </c>
    </row>
    <row r="136" spans="1:65" s="2" customFormat="1" ht="16.5" customHeight="1">
      <c r="A136" s="38"/>
      <c r="B136" s="39"/>
      <c r="C136" s="212" t="s">
        <v>691</v>
      </c>
      <c r="D136" s="212" t="s">
        <v>142</v>
      </c>
      <c r="E136" s="213" t="s">
        <v>951</v>
      </c>
      <c r="F136" s="214" t="s">
        <v>952</v>
      </c>
      <c r="G136" s="215" t="s">
        <v>448</v>
      </c>
      <c r="H136" s="216">
        <v>1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42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147</v>
      </c>
      <c r="AT136" s="223" t="s">
        <v>142</v>
      </c>
      <c r="AU136" s="223" t="s">
        <v>81</v>
      </c>
      <c r="AY136" s="17" t="s">
        <v>138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79</v>
      </c>
      <c r="BK136" s="224">
        <f>ROUND(I136*H136,2)</f>
        <v>0</v>
      </c>
      <c r="BL136" s="17" t="s">
        <v>147</v>
      </c>
      <c r="BM136" s="223" t="s">
        <v>953</v>
      </c>
    </row>
    <row r="137" spans="1:65" s="2" customFormat="1" ht="16.5" customHeight="1">
      <c r="A137" s="38"/>
      <c r="B137" s="39"/>
      <c r="C137" s="212" t="s">
        <v>954</v>
      </c>
      <c r="D137" s="212" t="s">
        <v>142</v>
      </c>
      <c r="E137" s="213" t="s">
        <v>916</v>
      </c>
      <c r="F137" s="214" t="s">
        <v>917</v>
      </c>
      <c r="G137" s="215" t="s">
        <v>448</v>
      </c>
      <c r="H137" s="216">
        <v>4</v>
      </c>
      <c r="I137" s="217"/>
      <c r="J137" s="218">
        <f>ROUND(I137*H137,2)</f>
        <v>0</v>
      </c>
      <c r="K137" s="214" t="s">
        <v>19</v>
      </c>
      <c r="L137" s="44"/>
      <c r="M137" s="219" t="s">
        <v>19</v>
      </c>
      <c r="N137" s="220" t="s">
        <v>42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147</v>
      </c>
      <c r="AT137" s="223" t="s">
        <v>142</v>
      </c>
      <c r="AU137" s="223" t="s">
        <v>81</v>
      </c>
      <c r="AY137" s="17" t="s">
        <v>138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79</v>
      </c>
      <c r="BK137" s="224">
        <f>ROUND(I137*H137,2)</f>
        <v>0</v>
      </c>
      <c r="BL137" s="17" t="s">
        <v>147</v>
      </c>
      <c r="BM137" s="223" t="s">
        <v>955</v>
      </c>
    </row>
    <row r="138" spans="1:65" s="2" customFormat="1" ht="16.5" customHeight="1">
      <c r="A138" s="38"/>
      <c r="B138" s="39"/>
      <c r="C138" s="212" t="s">
        <v>335</v>
      </c>
      <c r="D138" s="212" t="s">
        <v>142</v>
      </c>
      <c r="E138" s="213" t="s">
        <v>919</v>
      </c>
      <c r="F138" s="214" t="s">
        <v>920</v>
      </c>
      <c r="G138" s="215" t="s">
        <v>448</v>
      </c>
      <c r="H138" s="216">
        <v>4</v>
      </c>
      <c r="I138" s="217"/>
      <c r="J138" s="218">
        <f>ROUND(I138*H138,2)</f>
        <v>0</v>
      </c>
      <c r="K138" s="214" t="s">
        <v>19</v>
      </c>
      <c r="L138" s="44"/>
      <c r="M138" s="219" t="s">
        <v>19</v>
      </c>
      <c r="N138" s="220" t="s">
        <v>42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147</v>
      </c>
      <c r="AT138" s="223" t="s">
        <v>142</v>
      </c>
      <c r="AU138" s="223" t="s">
        <v>81</v>
      </c>
      <c r="AY138" s="17" t="s">
        <v>138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79</v>
      </c>
      <c r="BK138" s="224">
        <f>ROUND(I138*H138,2)</f>
        <v>0</v>
      </c>
      <c r="BL138" s="17" t="s">
        <v>147</v>
      </c>
      <c r="BM138" s="223" t="s">
        <v>956</v>
      </c>
    </row>
    <row r="139" spans="1:65" s="2" customFormat="1" ht="24.15" customHeight="1">
      <c r="A139" s="38"/>
      <c r="B139" s="39"/>
      <c r="C139" s="212" t="s">
        <v>812</v>
      </c>
      <c r="D139" s="212" t="s">
        <v>142</v>
      </c>
      <c r="E139" s="213" t="s">
        <v>922</v>
      </c>
      <c r="F139" s="214" t="s">
        <v>923</v>
      </c>
      <c r="G139" s="215" t="s">
        <v>448</v>
      </c>
      <c r="H139" s="216">
        <v>4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42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147</v>
      </c>
      <c r="AT139" s="223" t="s">
        <v>142</v>
      </c>
      <c r="AU139" s="223" t="s">
        <v>81</v>
      </c>
      <c r="AY139" s="17" t="s">
        <v>138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79</v>
      </c>
      <c r="BK139" s="224">
        <f>ROUND(I139*H139,2)</f>
        <v>0</v>
      </c>
      <c r="BL139" s="17" t="s">
        <v>147</v>
      </c>
      <c r="BM139" s="223" t="s">
        <v>957</v>
      </c>
    </row>
    <row r="140" spans="1:65" s="2" customFormat="1" ht="16.5" customHeight="1">
      <c r="A140" s="38"/>
      <c r="B140" s="39"/>
      <c r="C140" s="212" t="s">
        <v>807</v>
      </c>
      <c r="D140" s="212" t="s">
        <v>142</v>
      </c>
      <c r="E140" s="213" t="s">
        <v>958</v>
      </c>
      <c r="F140" s="214" t="s">
        <v>959</v>
      </c>
      <c r="G140" s="215" t="s">
        <v>448</v>
      </c>
      <c r="H140" s="216">
        <v>1</v>
      </c>
      <c r="I140" s="217"/>
      <c r="J140" s="218">
        <f>ROUND(I140*H140,2)</f>
        <v>0</v>
      </c>
      <c r="K140" s="214" t="s">
        <v>19</v>
      </c>
      <c r="L140" s="44"/>
      <c r="M140" s="219" t="s">
        <v>19</v>
      </c>
      <c r="N140" s="220" t="s">
        <v>42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147</v>
      </c>
      <c r="AT140" s="223" t="s">
        <v>142</v>
      </c>
      <c r="AU140" s="223" t="s">
        <v>81</v>
      </c>
      <c r="AY140" s="17" t="s">
        <v>138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79</v>
      </c>
      <c r="BK140" s="224">
        <f>ROUND(I140*H140,2)</f>
        <v>0</v>
      </c>
      <c r="BL140" s="17" t="s">
        <v>147</v>
      </c>
      <c r="BM140" s="223" t="s">
        <v>960</v>
      </c>
    </row>
    <row r="141" spans="1:65" s="2" customFormat="1" ht="16.5" customHeight="1">
      <c r="A141" s="38"/>
      <c r="B141" s="39"/>
      <c r="C141" s="212" t="s">
        <v>823</v>
      </c>
      <c r="D141" s="212" t="s">
        <v>142</v>
      </c>
      <c r="E141" s="213" t="s">
        <v>961</v>
      </c>
      <c r="F141" s="214" t="s">
        <v>962</v>
      </c>
      <c r="G141" s="215" t="s">
        <v>448</v>
      </c>
      <c r="H141" s="216">
        <v>1</v>
      </c>
      <c r="I141" s="217"/>
      <c r="J141" s="218">
        <f>ROUND(I141*H141,2)</f>
        <v>0</v>
      </c>
      <c r="K141" s="214" t="s">
        <v>19</v>
      </c>
      <c r="L141" s="44"/>
      <c r="M141" s="219" t="s">
        <v>19</v>
      </c>
      <c r="N141" s="220" t="s">
        <v>42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147</v>
      </c>
      <c r="AT141" s="223" t="s">
        <v>142</v>
      </c>
      <c r="AU141" s="223" t="s">
        <v>81</v>
      </c>
      <c r="AY141" s="17" t="s">
        <v>138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79</v>
      </c>
      <c r="BK141" s="224">
        <f>ROUND(I141*H141,2)</f>
        <v>0</v>
      </c>
      <c r="BL141" s="17" t="s">
        <v>147</v>
      </c>
      <c r="BM141" s="223" t="s">
        <v>963</v>
      </c>
    </row>
    <row r="142" spans="1:65" s="2" customFormat="1" ht="16.5" customHeight="1">
      <c r="A142" s="38"/>
      <c r="B142" s="39"/>
      <c r="C142" s="212" t="s">
        <v>548</v>
      </c>
      <c r="D142" s="212" t="s">
        <v>142</v>
      </c>
      <c r="E142" s="213" t="s">
        <v>897</v>
      </c>
      <c r="F142" s="214" t="s">
        <v>898</v>
      </c>
      <c r="G142" s="215" t="s">
        <v>899</v>
      </c>
      <c r="H142" s="216">
        <v>1</v>
      </c>
      <c r="I142" s="217"/>
      <c r="J142" s="218">
        <f>ROUND(I142*H142,2)</f>
        <v>0</v>
      </c>
      <c r="K142" s="214" t="s">
        <v>19</v>
      </c>
      <c r="L142" s="44"/>
      <c r="M142" s="219" t="s">
        <v>19</v>
      </c>
      <c r="N142" s="220" t="s">
        <v>42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147</v>
      </c>
      <c r="AT142" s="223" t="s">
        <v>142</v>
      </c>
      <c r="AU142" s="223" t="s">
        <v>81</v>
      </c>
      <c r="AY142" s="17" t="s">
        <v>138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79</v>
      </c>
      <c r="BK142" s="224">
        <f>ROUND(I142*H142,2)</f>
        <v>0</v>
      </c>
      <c r="BL142" s="17" t="s">
        <v>147</v>
      </c>
      <c r="BM142" s="223" t="s">
        <v>964</v>
      </c>
    </row>
    <row r="143" spans="1:65" s="2" customFormat="1" ht="16.5" customHeight="1">
      <c r="A143" s="38"/>
      <c r="B143" s="39"/>
      <c r="C143" s="212" t="s">
        <v>757</v>
      </c>
      <c r="D143" s="212" t="s">
        <v>142</v>
      </c>
      <c r="E143" s="213" t="s">
        <v>897</v>
      </c>
      <c r="F143" s="214" t="s">
        <v>898</v>
      </c>
      <c r="G143" s="215" t="s">
        <v>899</v>
      </c>
      <c r="H143" s="216">
        <v>1</v>
      </c>
      <c r="I143" s="217"/>
      <c r="J143" s="218">
        <f>ROUND(I143*H143,2)</f>
        <v>0</v>
      </c>
      <c r="K143" s="214" t="s">
        <v>19</v>
      </c>
      <c r="L143" s="44"/>
      <c r="M143" s="219" t="s">
        <v>19</v>
      </c>
      <c r="N143" s="220" t="s">
        <v>42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147</v>
      </c>
      <c r="AT143" s="223" t="s">
        <v>142</v>
      </c>
      <c r="AU143" s="223" t="s">
        <v>81</v>
      </c>
      <c r="AY143" s="17" t="s">
        <v>138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79</v>
      </c>
      <c r="BK143" s="224">
        <f>ROUND(I143*H143,2)</f>
        <v>0</v>
      </c>
      <c r="BL143" s="17" t="s">
        <v>147</v>
      </c>
      <c r="BM143" s="223" t="s">
        <v>965</v>
      </c>
    </row>
    <row r="144" spans="1:65" s="2" customFormat="1" ht="16.5" customHeight="1">
      <c r="A144" s="38"/>
      <c r="B144" s="39"/>
      <c r="C144" s="212" t="s">
        <v>729</v>
      </c>
      <c r="D144" s="212" t="s">
        <v>142</v>
      </c>
      <c r="E144" s="213" t="s">
        <v>929</v>
      </c>
      <c r="F144" s="214" t="s">
        <v>895</v>
      </c>
      <c r="G144" s="215" t="s">
        <v>448</v>
      </c>
      <c r="H144" s="216">
        <v>1</v>
      </c>
      <c r="I144" s="217"/>
      <c r="J144" s="218">
        <f>ROUND(I144*H144,2)</f>
        <v>0</v>
      </c>
      <c r="K144" s="214" t="s">
        <v>19</v>
      </c>
      <c r="L144" s="44"/>
      <c r="M144" s="219" t="s">
        <v>19</v>
      </c>
      <c r="N144" s="220" t="s">
        <v>42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147</v>
      </c>
      <c r="AT144" s="223" t="s">
        <v>142</v>
      </c>
      <c r="AU144" s="223" t="s">
        <v>81</v>
      </c>
      <c r="AY144" s="17" t="s">
        <v>138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79</v>
      </c>
      <c r="BK144" s="224">
        <f>ROUND(I144*H144,2)</f>
        <v>0</v>
      </c>
      <c r="BL144" s="17" t="s">
        <v>147</v>
      </c>
      <c r="BM144" s="223" t="s">
        <v>966</v>
      </c>
    </row>
    <row r="145" spans="1:65" s="2" customFormat="1" ht="16.5" customHeight="1">
      <c r="A145" s="38"/>
      <c r="B145" s="39"/>
      <c r="C145" s="212" t="s">
        <v>441</v>
      </c>
      <c r="D145" s="212" t="s">
        <v>142</v>
      </c>
      <c r="E145" s="213" t="s">
        <v>967</v>
      </c>
      <c r="F145" s="214" t="s">
        <v>898</v>
      </c>
      <c r="G145" s="215" t="s">
        <v>899</v>
      </c>
      <c r="H145" s="216">
        <v>1</v>
      </c>
      <c r="I145" s="217"/>
      <c r="J145" s="218">
        <f>ROUND(I145*H145,2)</f>
        <v>0</v>
      </c>
      <c r="K145" s="214" t="s">
        <v>19</v>
      </c>
      <c r="L145" s="44"/>
      <c r="M145" s="219" t="s">
        <v>19</v>
      </c>
      <c r="N145" s="220" t="s">
        <v>42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147</v>
      </c>
      <c r="AT145" s="223" t="s">
        <v>142</v>
      </c>
      <c r="AU145" s="223" t="s">
        <v>81</v>
      </c>
      <c r="AY145" s="17" t="s">
        <v>138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79</v>
      </c>
      <c r="BK145" s="224">
        <f>ROUND(I145*H145,2)</f>
        <v>0</v>
      </c>
      <c r="BL145" s="17" t="s">
        <v>147</v>
      </c>
      <c r="BM145" s="223" t="s">
        <v>968</v>
      </c>
    </row>
    <row r="146" spans="1:63" s="12" customFormat="1" ht="22.8" customHeight="1">
      <c r="A146" s="12"/>
      <c r="B146" s="196"/>
      <c r="C146" s="197"/>
      <c r="D146" s="198" t="s">
        <v>70</v>
      </c>
      <c r="E146" s="210" t="s">
        <v>969</v>
      </c>
      <c r="F146" s="210" t="s">
        <v>970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SUM(P147:P170)</f>
        <v>0</v>
      </c>
      <c r="Q146" s="204"/>
      <c r="R146" s="205">
        <f>SUM(R147:R170)</f>
        <v>0</v>
      </c>
      <c r="S146" s="204"/>
      <c r="T146" s="206">
        <f>SUM(T147:T170)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79</v>
      </c>
      <c r="AT146" s="208" t="s">
        <v>70</v>
      </c>
      <c r="AU146" s="208" t="s">
        <v>79</v>
      </c>
      <c r="AY146" s="207" t="s">
        <v>138</v>
      </c>
      <c r="BK146" s="209">
        <f>SUM(BK147:BK170)</f>
        <v>0</v>
      </c>
    </row>
    <row r="147" spans="1:65" s="2" customFormat="1" ht="24.15" customHeight="1">
      <c r="A147" s="38"/>
      <c r="B147" s="39"/>
      <c r="C147" s="212" t="s">
        <v>445</v>
      </c>
      <c r="D147" s="212" t="s">
        <v>142</v>
      </c>
      <c r="E147" s="213" t="s">
        <v>865</v>
      </c>
      <c r="F147" s="214" t="s">
        <v>866</v>
      </c>
      <c r="G147" s="215" t="s">
        <v>243</v>
      </c>
      <c r="H147" s="216">
        <v>15</v>
      </c>
      <c r="I147" s="217"/>
      <c r="J147" s="218">
        <f>ROUND(I147*H147,2)</f>
        <v>0</v>
      </c>
      <c r="K147" s="214" t="s">
        <v>19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147</v>
      </c>
      <c r="AT147" s="223" t="s">
        <v>142</v>
      </c>
      <c r="AU147" s="223" t="s">
        <v>81</v>
      </c>
      <c r="AY147" s="17" t="s">
        <v>138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79</v>
      </c>
      <c r="BK147" s="224">
        <f>ROUND(I147*H147,2)</f>
        <v>0</v>
      </c>
      <c r="BL147" s="17" t="s">
        <v>147</v>
      </c>
      <c r="BM147" s="223" t="s">
        <v>971</v>
      </c>
    </row>
    <row r="148" spans="1:65" s="2" customFormat="1" ht="24.15" customHeight="1">
      <c r="A148" s="38"/>
      <c r="B148" s="39"/>
      <c r="C148" s="212" t="s">
        <v>601</v>
      </c>
      <c r="D148" s="212" t="s">
        <v>142</v>
      </c>
      <c r="E148" s="213" t="s">
        <v>868</v>
      </c>
      <c r="F148" s="214" t="s">
        <v>869</v>
      </c>
      <c r="G148" s="215" t="s">
        <v>243</v>
      </c>
      <c r="H148" s="216">
        <v>10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42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147</v>
      </c>
      <c r="AT148" s="223" t="s">
        <v>142</v>
      </c>
      <c r="AU148" s="223" t="s">
        <v>81</v>
      </c>
      <c r="AY148" s="17" t="s">
        <v>138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79</v>
      </c>
      <c r="BK148" s="224">
        <f>ROUND(I148*H148,2)</f>
        <v>0</v>
      </c>
      <c r="BL148" s="17" t="s">
        <v>147</v>
      </c>
      <c r="BM148" s="223" t="s">
        <v>972</v>
      </c>
    </row>
    <row r="149" spans="1:65" s="2" customFormat="1" ht="24.15" customHeight="1">
      <c r="A149" s="38"/>
      <c r="B149" s="39"/>
      <c r="C149" s="212" t="s">
        <v>666</v>
      </c>
      <c r="D149" s="212" t="s">
        <v>142</v>
      </c>
      <c r="E149" s="213" t="s">
        <v>973</v>
      </c>
      <c r="F149" s="214" t="s">
        <v>869</v>
      </c>
      <c r="G149" s="215" t="s">
        <v>243</v>
      </c>
      <c r="H149" s="216">
        <v>3</v>
      </c>
      <c r="I149" s="217"/>
      <c r="J149" s="218">
        <f>ROUND(I149*H149,2)</f>
        <v>0</v>
      </c>
      <c r="K149" s="214" t="s">
        <v>19</v>
      </c>
      <c r="L149" s="44"/>
      <c r="M149" s="219" t="s">
        <v>19</v>
      </c>
      <c r="N149" s="220" t="s">
        <v>42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147</v>
      </c>
      <c r="AT149" s="223" t="s">
        <v>142</v>
      </c>
      <c r="AU149" s="223" t="s">
        <v>81</v>
      </c>
      <c r="AY149" s="17" t="s">
        <v>138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79</v>
      </c>
      <c r="BK149" s="224">
        <f>ROUND(I149*H149,2)</f>
        <v>0</v>
      </c>
      <c r="BL149" s="17" t="s">
        <v>147</v>
      </c>
      <c r="BM149" s="223" t="s">
        <v>974</v>
      </c>
    </row>
    <row r="150" spans="1:65" s="2" customFormat="1" ht="24.15" customHeight="1">
      <c r="A150" s="38"/>
      <c r="B150" s="39"/>
      <c r="C150" s="212" t="s">
        <v>596</v>
      </c>
      <c r="D150" s="212" t="s">
        <v>142</v>
      </c>
      <c r="E150" s="213" t="s">
        <v>975</v>
      </c>
      <c r="F150" s="214" t="s">
        <v>874</v>
      </c>
      <c r="G150" s="215" t="s">
        <v>243</v>
      </c>
      <c r="H150" s="216">
        <v>4</v>
      </c>
      <c r="I150" s="217"/>
      <c r="J150" s="218">
        <f>ROUND(I150*H150,2)</f>
        <v>0</v>
      </c>
      <c r="K150" s="214" t="s">
        <v>19</v>
      </c>
      <c r="L150" s="44"/>
      <c r="M150" s="219" t="s">
        <v>19</v>
      </c>
      <c r="N150" s="220" t="s">
        <v>42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147</v>
      </c>
      <c r="AT150" s="223" t="s">
        <v>142</v>
      </c>
      <c r="AU150" s="223" t="s">
        <v>81</v>
      </c>
      <c r="AY150" s="17" t="s">
        <v>138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79</v>
      </c>
      <c r="BK150" s="224">
        <f>ROUND(I150*H150,2)</f>
        <v>0</v>
      </c>
      <c r="BL150" s="17" t="s">
        <v>147</v>
      </c>
      <c r="BM150" s="223" t="s">
        <v>976</v>
      </c>
    </row>
    <row r="151" spans="1:65" s="2" customFormat="1" ht="24.15" customHeight="1">
      <c r="A151" s="38"/>
      <c r="B151" s="39"/>
      <c r="C151" s="212" t="s">
        <v>610</v>
      </c>
      <c r="D151" s="212" t="s">
        <v>142</v>
      </c>
      <c r="E151" s="213" t="s">
        <v>940</v>
      </c>
      <c r="F151" s="214" t="s">
        <v>941</v>
      </c>
      <c r="G151" s="215" t="s">
        <v>243</v>
      </c>
      <c r="H151" s="216">
        <v>4</v>
      </c>
      <c r="I151" s="217"/>
      <c r="J151" s="218">
        <f>ROUND(I151*H151,2)</f>
        <v>0</v>
      </c>
      <c r="K151" s="214" t="s">
        <v>19</v>
      </c>
      <c r="L151" s="44"/>
      <c r="M151" s="219" t="s">
        <v>19</v>
      </c>
      <c r="N151" s="220" t="s">
        <v>42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147</v>
      </c>
      <c r="AT151" s="223" t="s">
        <v>142</v>
      </c>
      <c r="AU151" s="223" t="s">
        <v>81</v>
      </c>
      <c r="AY151" s="17" t="s">
        <v>138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79</v>
      </c>
      <c r="BK151" s="224">
        <f>ROUND(I151*H151,2)</f>
        <v>0</v>
      </c>
      <c r="BL151" s="17" t="s">
        <v>147</v>
      </c>
      <c r="BM151" s="223" t="s">
        <v>977</v>
      </c>
    </row>
    <row r="152" spans="1:65" s="2" customFormat="1" ht="24.15" customHeight="1">
      <c r="A152" s="38"/>
      <c r="B152" s="39"/>
      <c r="C152" s="212" t="s">
        <v>605</v>
      </c>
      <c r="D152" s="212" t="s">
        <v>142</v>
      </c>
      <c r="E152" s="213" t="s">
        <v>978</v>
      </c>
      <c r="F152" s="214" t="s">
        <v>866</v>
      </c>
      <c r="G152" s="215" t="s">
        <v>243</v>
      </c>
      <c r="H152" s="216">
        <v>8</v>
      </c>
      <c r="I152" s="217"/>
      <c r="J152" s="218">
        <f>ROUND(I152*H152,2)</f>
        <v>0</v>
      </c>
      <c r="K152" s="214" t="s">
        <v>19</v>
      </c>
      <c r="L152" s="44"/>
      <c r="M152" s="219" t="s">
        <v>19</v>
      </c>
      <c r="N152" s="220" t="s">
        <v>42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147</v>
      </c>
      <c r="AT152" s="223" t="s">
        <v>142</v>
      </c>
      <c r="AU152" s="223" t="s">
        <v>81</v>
      </c>
      <c r="AY152" s="17" t="s">
        <v>138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79</v>
      </c>
      <c r="BK152" s="224">
        <f>ROUND(I152*H152,2)</f>
        <v>0</v>
      </c>
      <c r="BL152" s="17" t="s">
        <v>147</v>
      </c>
      <c r="BM152" s="223" t="s">
        <v>979</v>
      </c>
    </row>
    <row r="153" spans="1:65" s="2" customFormat="1" ht="16.5" customHeight="1">
      <c r="A153" s="38"/>
      <c r="B153" s="39"/>
      <c r="C153" s="212" t="s">
        <v>456</v>
      </c>
      <c r="D153" s="212" t="s">
        <v>142</v>
      </c>
      <c r="E153" s="213" t="s">
        <v>980</v>
      </c>
      <c r="F153" s="214" t="s">
        <v>981</v>
      </c>
      <c r="G153" s="215" t="s">
        <v>448</v>
      </c>
      <c r="H153" s="216">
        <v>2</v>
      </c>
      <c r="I153" s="217"/>
      <c r="J153" s="218">
        <f>ROUND(I153*H153,2)</f>
        <v>0</v>
      </c>
      <c r="K153" s="214" t="s">
        <v>19</v>
      </c>
      <c r="L153" s="44"/>
      <c r="M153" s="219" t="s">
        <v>19</v>
      </c>
      <c r="N153" s="220" t="s">
        <v>42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147</v>
      </c>
      <c r="AT153" s="223" t="s">
        <v>142</v>
      </c>
      <c r="AU153" s="223" t="s">
        <v>81</v>
      </c>
      <c r="AY153" s="17" t="s">
        <v>138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79</v>
      </c>
      <c r="BK153" s="224">
        <f>ROUND(I153*H153,2)</f>
        <v>0</v>
      </c>
      <c r="BL153" s="17" t="s">
        <v>147</v>
      </c>
      <c r="BM153" s="223" t="s">
        <v>982</v>
      </c>
    </row>
    <row r="154" spans="1:65" s="2" customFormat="1" ht="24.15" customHeight="1">
      <c r="A154" s="38"/>
      <c r="B154" s="39"/>
      <c r="C154" s="212" t="s">
        <v>489</v>
      </c>
      <c r="D154" s="212" t="s">
        <v>142</v>
      </c>
      <c r="E154" s="213" t="s">
        <v>983</v>
      </c>
      <c r="F154" s="214" t="s">
        <v>984</v>
      </c>
      <c r="G154" s="215" t="s">
        <v>448</v>
      </c>
      <c r="H154" s="216">
        <v>2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42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147</v>
      </c>
      <c r="AT154" s="223" t="s">
        <v>142</v>
      </c>
      <c r="AU154" s="223" t="s">
        <v>81</v>
      </c>
      <c r="AY154" s="17" t="s">
        <v>138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79</v>
      </c>
      <c r="BK154" s="224">
        <f>ROUND(I154*H154,2)</f>
        <v>0</v>
      </c>
      <c r="BL154" s="17" t="s">
        <v>147</v>
      </c>
      <c r="BM154" s="223" t="s">
        <v>985</v>
      </c>
    </row>
    <row r="155" spans="1:65" s="2" customFormat="1" ht="24.15" customHeight="1">
      <c r="A155" s="38"/>
      <c r="B155" s="39"/>
      <c r="C155" s="212" t="s">
        <v>299</v>
      </c>
      <c r="D155" s="212" t="s">
        <v>142</v>
      </c>
      <c r="E155" s="213" t="s">
        <v>986</v>
      </c>
      <c r="F155" s="214" t="s">
        <v>877</v>
      </c>
      <c r="G155" s="215" t="s">
        <v>448</v>
      </c>
      <c r="H155" s="216">
        <v>3</v>
      </c>
      <c r="I155" s="217"/>
      <c r="J155" s="218">
        <f>ROUND(I155*H155,2)</f>
        <v>0</v>
      </c>
      <c r="K155" s="214" t="s">
        <v>19</v>
      </c>
      <c r="L155" s="44"/>
      <c r="M155" s="219" t="s">
        <v>19</v>
      </c>
      <c r="N155" s="220" t="s">
        <v>42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147</v>
      </c>
      <c r="AT155" s="223" t="s">
        <v>142</v>
      </c>
      <c r="AU155" s="223" t="s">
        <v>81</v>
      </c>
      <c r="AY155" s="17" t="s">
        <v>138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79</v>
      </c>
      <c r="BK155" s="224">
        <f>ROUND(I155*H155,2)</f>
        <v>0</v>
      </c>
      <c r="BL155" s="17" t="s">
        <v>147</v>
      </c>
      <c r="BM155" s="223" t="s">
        <v>987</v>
      </c>
    </row>
    <row r="156" spans="1:65" s="2" customFormat="1" ht="16.5" customHeight="1">
      <c r="A156" s="38"/>
      <c r="B156" s="39"/>
      <c r="C156" s="212" t="s">
        <v>620</v>
      </c>
      <c r="D156" s="212" t="s">
        <v>142</v>
      </c>
      <c r="E156" s="213" t="s">
        <v>879</v>
      </c>
      <c r="F156" s="214" t="s">
        <v>880</v>
      </c>
      <c r="G156" s="215" t="s">
        <v>448</v>
      </c>
      <c r="H156" s="216">
        <v>3</v>
      </c>
      <c r="I156" s="217"/>
      <c r="J156" s="218">
        <f>ROUND(I156*H156,2)</f>
        <v>0</v>
      </c>
      <c r="K156" s="214" t="s">
        <v>19</v>
      </c>
      <c r="L156" s="44"/>
      <c r="M156" s="219" t="s">
        <v>19</v>
      </c>
      <c r="N156" s="220" t="s">
        <v>42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147</v>
      </c>
      <c r="AT156" s="223" t="s">
        <v>142</v>
      </c>
      <c r="AU156" s="223" t="s">
        <v>81</v>
      </c>
      <c r="AY156" s="17" t="s">
        <v>138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79</v>
      </c>
      <c r="BK156" s="224">
        <f>ROUND(I156*H156,2)</f>
        <v>0</v>
      </c>
      <c r="BL156" s="17" t="s">
        <v>147</v>
      </c>
      <c r="BM156" s="223" t="s">
        <v>988</v>
      </c>
    </row>
    <row r="157" spans="1:65" s="2" customFormat="1" ht="24.15" customHeight="1">
      <c r="A157" s="38"/>
      <c r="B157" s="39"/>
      <c r="C157" s="212" t="s">
        <v>471</v>
      </c>
      <c r="D157" s="212" t="s">
        <v>142</v>
      </c>
      <c r="E157" s="213" t="s">
        <v>989</v>
      </c>
      <c r="F157" s="214" t="s">
        <v>990</v>
      </c>
      <c r="G157" s="215" t="s">
        <v>448</v>
      </c>
      <c r="H157" s="216">
        <v>2</v>
      </c>
      <c r="I157" s="217"/>
      <c r="J157" s="218">
        <f>ROUND(I157*H157,2)</f>
        <v>0</v>
      </c>
      <c r="K157" s="214" t="s">
        <v>19</v>
      </c>
      <c r="L157" s="44"/>
      <c r="M157" s="219" t="s">
        <v>19</v>
      </c>
      <c r="N157" s="220" t="s">
        <v>42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147</v>
      </c>
      <c r="AT157" s="223" t="s">
        <v>142</v>
      </c>
      <c r="AU157" s="223" t="s">
        <v>81</v>
      </c>
      <c r="AY157" s="17" t="s">
        <v>138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79</v>
      </c>
      <c r="BK157" s="224">
        <f>ROUND(I157*H157,2)</f>
        <v>0</v>
      </c>
      <c r="BL157" s="17" t="s">
        <v>147</v>
      </c>
      <c r="BM157" s="223" t="s">
        <v>991</v>
      </c>
    </row>
    <row r="158" spans="1:65" s="2" customFormat="1" ht="24.15" customHeight="1">
      <c r="A158" s="38"/>
      <c r="B158" s="39"/>
      <c r="C158" s="212" t="s">
        <v>477</v>
      </c>
      <c r="D158" s="212" t="s">
        <v>142</v>
      </c>
      <c r="E158" s="213" t="s">
        <v>992</v>
      </c>
      <c r="F158" s="214" t="s">
        <v>993</v>
      </c>
      <c r="G158" s="215" t="s">
        <v>448</v>
      </c>
      <c r="H158" s="216">
        <v>2</v>
      </c>
      <c r="I158" s="217"/>
      <c r="J158" s="218">
        <f>ROUND(I158*H158,2)</f>
        <v>0</v>
      </c>
      <c r="K158" s="214" t="s">
        <v>19</v>
      </c>
      <c r="L158" s="44"/>
      <c r="M158" s="219" t="s">
        <v>19</v>
      </c>
      <c r="N158" s="220" t="s">
        <v>42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147</v>
      </c>
      <c r="AT158" s="223" t="s">
        <v>142</v>
      </c>
      <c r="AU158" s="223" t="s">
        <v>81</v>
      </c>
      <c r="AY158" s="17" t="s">
        <v>138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79</v>
      </c>
      <c r="BK158" s="224">
        <f>ROUND(I158*H158,2)</f>
        <v>0</v>
      </c>
      <c r="BL158" s="17" t="s">
        <v>147</v>
      </c>
      <c r="BM158" s="223" t="s">
        <v>994</v>
      </c>
    </row>
    <row r="159" spans="1:65" s="2" customFormat="1" ht="33" customHeight="1">
      <c r="A159" s="38"/>
      <c r="B159" s="39"/>
      <c r="C159" s="212" t="s">
        <v>414</v>
      </c>
      <c r="D159" s="212" t="s">
        <v>142</v>
      </c>
      <c r="E159" s="213" t="s">
        <v>995</v>
      </c>
      <c r="F159" s="214" t="s">
        <v>996</v>
      </c>
      <c r="G159" s="215" t="s">
        <v>448</v>
      </c>
      <c r="H159" s="216">
        <v>2</v>
      </c>
      <c r="I159" s="217"/>
      <c r="J159" s="218">
        <f>ROUND(I159*H159,2)</f>
        <v>0</v>
      </c>
      <c r="K159" s="214" t="s">
        <v>19</v>
      </c>
      <c r="L159" s="44"/>
      <c r="M159" s="219" t="s">
        <v>19</v>
      </c>
      <c r="N159" s="220" t="s">
        <v>42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147</v>
      </c>
      <c r="AT159" s="223" t="s">
        <v>142</v>
      </c>
      <c r="AU159" s="223" t="s">
        <v>81</v>
      </c>
      <c r="AY159" s="17" t="s">
        <v>138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79</v>
      </c>
      <c r="BK159" s="224">
        <f>ROUND(I159*H159,2)</f>
        <v>0</v>
      </c>
      <c r="BL159" s="17" t="s">
        <v>147</v>
      </c>
      <c r="BM159" s="223" t="s">
        <v>997</v>
      </c>
    </row>
    <row r="160" spans="1:65" s="2" customFormat="1" ht="37.8" customHeight="1">
      <c r="A160" s="38"/>
      <c r="B160" s="39"/>
      <c r="C160" s="212" t="s">
        <v>465</v>
      </c>
      <c r="D160" s="212" t="s">
        <v>142</v>
      </c>
      <c r="E160" s="213" t="s">
        <v>998</v>
      </c>
      <c r="F160" s="214" t="s">
        <v>999</v>
      </c>
      <c r="G160" s="215" t="s">
        <v>448</v>
      </c>
      <c r="H160" s="216">
        <v>2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42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147</v>
      </c>
      <c r="AT160" s="223" t="s">
        <v>142</v>
      </c>
      <c r="AU160" s="223" t="s">
        <v>81</v>
      </c>
      <c r="AY160" s="17" t="s">
        <v>138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79</v>
      </c>
      <c r="BK160" s="224">
        <f>ROUND(I160*H160,2)</f>
        <v>0</v>
      </c>
      <c r="BL160" s="17" t="s">
        <v>147</v>
      </c>
      <c r="BM160" s="223" t="s">
        <v>1000</v>
      </c>
    </row>
    <row r="161" spans="1:65" s="2" customFormat="1" ht="24.15" customHeight="1">
      <c r="A161" s="38"/>
      <c r="B161" s="39"/>
      <c r="C161" s="212" t="s">
        <v>587</v>
      </c>
      <c r="D161" s="212" t="s">
        <v>142</v>
      </c>
      <c r="E161" s="213" t="s">
        <v>1001</v>
      </c>
      <c r="F161" s="214" t="s">
        <v>1002</v>
      </c>
      <c r="G161" s="215" t="s">
        <v>448</v>
      </c>
      <c r="H161" s="216">
        <v>2</v>
      </c>
      <c r="I161" s="217"/>
      <c r="J161" s="218">
        <f>ROUND(I161*H161,2)</f>
        <v>0</v>
      </c>
      <c r="K161" s="214" t="s">
        <v>19</v>
      </c>
      <c r="L161" s="44"/>
      <c r="M161" s="219" t="s">
        <v>19</v>
      </c>
      <c r="N161" s="220" t="s">
        <v>42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147</v>
      </c>
      <c r="AT161" s="223" t="s">
        <v>142</v>
      </c>
      <c r="AU161" s="223" t="s">
        <v>81</v>
      </c>
      <c r="AY161" s="17" t="s">
        <v>138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79</v>
      </c>
      <c r="BK161" s="224">
        <f>ROUND(I161*H161,2)</f>
        <v>0</v>
      </c>
      <c r="BL161" s="17" t="s">
        <v>147</v>
      </c>
      <c r="BM161" s="223" t="s">
        <v>1003</v>
      </c>
    </row>
    <row r="162" spans="1:65" s="2" customFormat="1" ht="24.15" customHeight="1">
      <c r="A162" s="38"/>
      <c r="B162" s="39"/>
      <c r="C162" s="212" t="s">
        <v>592</v>
      </c>
      <c r="D162" s="212" t="s">
        <v>142</v>
      </c>
      <c r="E162" s="213" t="s">
        <v>1004</v>
      </c>
      <c r="F162" s="214" t="s">
        <v>1005</v>
      </c>
      <c r="G162" s="215" t="s">
        <v>448</v>
      </c>
      <c r="H162" s="216">
        <v>2</v>
      </c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42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147</v>
      </c>
      <c r="AT162" s="223" t="s">
        <v>142</v>
      </c>
      <c r="AU162" s="223" t="s">
        <v>81</v>
      </c>
      <c r="AY162" s="17" t="s">
        <v>138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79</v>
      </c>
      <c r="BK162" s="224">
        <f>ROUND(I162*H162,2)</f>
        <v>0</v>
      </c>
      <c r="BL162" s="17" t="s">
        <v>147</v>
      </c>
      <c r="BM162" s="223" t="s">
        <v>1006</v>
      </c>
    </row>
    <row r="163" spans="1:65" s="2" customFormat="1" ht="16.5" customHeight="1">
      <c r="A163" s="38"/>
      <c r="B163" s="39"/>
      <c r="C163" s="212" t="s">
        <v>400</v>
      </c>
      <c r="D163" s="212" t="s">
        <v>142</v>
      </c>
      <c r="E163" s="213" t="s">
        <v>1007</v>
      </c>
      <c r="F163" s="214" t="s">
        <v>1008</v>
      </c>
      <c r="G163" s="215" t="s">
        <v>448</v>
      </c>
      <c r="H163" s="216">
        <v>1</v>
      </c>
      <c r="I163" s="217"/>
      <c r="J163" s="218">
        <f>ROUND(I163*H163,2)</f>
        <v>0</v>
      </c>
      <c r="K163" s="214" t="s">
        <v>19</v>
      </c>
      <c r="L163" s="44"/>
      <c r="M163" s="219" t="s">
        <v>19</v>
      </c>
      <c r="N163" s="220" t="s">
        <v>42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147</v>
      </c>
      <c r="AT163" s="223" t="s">
        <v>142</v>
      </c>
      <c r="AU163" s="223" t="s">
        <v>81</v>
      </c>
      <c r="AY163" s="17" t="s">
        <v>138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79</v>
      </c>
      <c r="BK163" s="224">
        <f>ROUND(I163*H163,2)</f>
        <v>0</v>
      </c>
      <c r="BL163" s="17" t="s">
        <v>147</v>
      </c>
      <c r="BM163" s="223" t="s">
        <v>1009</v>
      </c>
    </row>
    <row r="164" spans="1:65" s="2" customFormat="1" ht="16.5" customHeight="1">
      <c r="A164" s="38"/>
      <c r="B164" s="39"/>
      <c r="C164" s="212" t="s">
        <v>419</v>
      </c>
      <c r="D164" s="212" t="s">
        <v>142</v>
      </c>
      <c r="E164" s="213" t="s">
        <v>919</v>
      </c>
      <c r="F164" s="214" t="s">
        <v>920</v>
      </c>
      <c r="G164" s="215" t="s">
        <v>448</v>
      </c>
      <c r="H164" s="216">
        <v>1</v>
      </c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42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147</v>
      </c>
      <c r="AT164" s="223" t="s">
        <v>142</v>
      </c>
      <c r="AU164" s="223" t="s">
        <v>81</v>
      </c>
      <c r="AY164" s="17" t="s">
        <v>138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79</v>
      </c>
      <c r="BK164" s="224">
        <f>ROUND(I164*H164,2)</f>
        <v>0</v>
      </c>
      <c r="BL164" s="17" t="s">
        <v>147</v>
      </c>
      <c r="BM164" s="223" t="s">
        <v>1010</v>
      </c>
    </row>
    <row r="165" spans="1:65" s="2" customFormat="1" ht="24.15" customHeight="1">
      <c r="A165" s="38"/>
      <c r="B165" s="39"/>
      <c r="C165" s="212" t="s">
        <v>450</v>
      </c>
      <c r="D165" s="212" t="s">
        <v>142</v>
      </c>
      <c r="E165" s="213" t="s">
        <v>922</v>
      </c>
      <c r="F165" s="214" t="s">
        <v>923</v>
      </c>
      <c r="G165" s="215" t="s">
        <v>448</v>
      </c>
      <c r="H165" s="216">
        <v>1</v>
      </c>
      <c r="I165" s="217"/>
      <c r="J165" s="218">
        <f>ROUND(I165*H165,2)</f>
        <v>0</v>
      </c>
      <c r="K165" s="214" t="s">
        <v>19</v>
      </c>
      <c r="L165" s="44"/>
      <c r="M165" s="219" t="s">
        <v>19</v>
      </c>
      <c r="N165" s="220" t="s">
        <v>42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147</v>
      </c>
      <c r="AT165" s="223" t="s">
        <v>142</v>
      </c>
      <c r="AU165" s="223" t="s">
        <v>81</v>
      </c>
      <c r="AY165" s="17" t="s">
        <v>138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79</v>
      </c>
      <c r="BK165" s="224">
        <f>ROUND(I165*H165,2)</f>
        <v>0</v>
      </c>
      <c r="BL165" s="17" t="s">
        <v>147</v>
      </c>
      <c r="BM165" s="223" t="s">
        <v>1011</v>
      </c>
    </row>
    <row r="166" spans="1:65" s="2" customFormat="1" ht="16.5" customHeight="1">
      <c r="A166" s="38"/>
      <c r="B166" s="39"/>
      <c r="C166" s="212" t="s">
        <v>329</v>
      </c>
      <c r="D166" s="212" t="s">
        <v>142</v>
      </c>
      <c r="E166" s="213" t="s">
        <v>1012</v>
      </c>
      <c r="F166" s="214" t="s">
        <v>926</v>
      </c>
      <c r="G166" s="215" t="s">
        <v>448</v>
      </c>
      <c r="H166" s="216">
        <v>3</v>
      </c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42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147</v>
      </c>
      <c r="AT166" s="223" t="s">
        <v>142</v>
      </c>
      <c r="AU166" s="223" t="s">
        <v>81</v>
      </c>
      <c r="AY166" s="17" t="s">
        <v>138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79</v>
      </c>
      <c r="BK166" s="224">
        <f>ROUND(I166*H166,2)</f>
        <v>0</v>
      </c>
      <c r="BL166" s="17" t="s">
        <v>147</v>
      </c>
      <c r="BM166" s="223" t="s">
        <v>1013</v>
      </c>
    </row>
    <row r="167" spans="1:65" s="2" customFormat="1" ht="16.5" customHeight="1">
      <c r="A167" s="38"/>
      <c r="B167" s="39"/>
      <c r="C167" s="212" t="s">
        <v>579</v>
      </c>
      <c r="D167" s="212" t="s">
        <v>142</v>
      </c>
      <c r="E167" s="213" t="s">
        <v>897</v>
      </c>
      <c r="F167" s="214" t="s">
        <v>898</v>
      </c>
      <c r="G167" s="215" t="s">
        <v>899</v>
      </c>
      <c r="H167" s="216">
        <v>1</v>
      </c>
      <c r="I167" s="217"/>
      <c r="J167" s="218">
        <f>ROUND(I167*H167,2)</f>
        <v>0</v>
      </c>
      <c r="K167" s="214" t="s">
        <v>19</v>
      </c>
      <c r="L167" s="44"/>
      <c r="M167" s="219" t="s">
        <v>19</v>
      </c>
      <c r="N167" s="220" t="s">
        <v>42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147</v>
      </c>
      <c r="AT167" s="223" t="s">
        <v>142</v>
      </c>
      <c r="AU167" s="223" t="s">
        <v>81</v>
      </c>
      <c r="AY167" s="17" t="s">
        <v>138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79</v>
      </c>
      <c r="BK167" s="224">
        <f>ROUND(I167*H167,2)</f>
        <v>0</v>
      </c>
      <c r="BL167" s="17" t="s">
        <v>147</v>
      </c>
      <c r="BM167" s="223" t="s">
        <v>1014</v>
      </c>
    </row>
    <row r="168" spans="1:65" s="2" customFormat="1" ht="16.5" customHeight="1">
      <c r="A168" s="38"/>
      <c r="B168" s="39"/>
      <c r="C168" s="212" t="s">
        <v>574</v>
      </c>
      <c r="D168" s="212" t="s">
        <v>142</v>
      </c>
      <c r="E168" s="213" t="s">
        <v>929</v>
      </c>
      <c r="F168" s="214" t="s">
        <v>895</v>
      </c>
      <c r="G168" s="215" t="s">
        <v>448</v>
      </c>
      <c r="H168" s="216">
        <v>1</v>
      </c>
      <c r="I168" s="217"/>
      <c r="J168" s="218">
        <f>ROUND(I168*H168,2)</f>
        <v>0</v>
      </c>
      <c r="K168" s="214" t="s">
        <v>19</v>
      </c>
      <c r="L168" s="44"/>
      <c r="M168" s="219" t="s">
        <v>19</v>
      </c>
      <c r="N168" s="220" t="s">
        <v>42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147</v>
      </c>
      <c r="AT168" s="223" t="s">
        <v>142</v>
      </c>
      <c r="AU168" s="223" t="s">
        <v>81</v>
      </c>
      <c r="AY168" s="17" t="s">
        <v>138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79</v>
      </c>
      <c r="BK168" s="224">
        <f>ROUND(I168*H168,2)</f>
        <v>0</v>
      </c>
      <c r="BL168" s="17" t="s">
        <v>147</v>
      </c>
      <c r="BM168" s="223" t="s">
        <v>1015</v>
      </c>
    </row>
    <row r="169" spans="1:65" s="2" customFormat="1" ht="16.5" customHeight="1">
      <c r="A169" s="38"/>
      <c r="B169" s="39"/>
      <c r="C169" s="212" t="s">
        <v>614</v>
      </c>
      <c r="D169" s="212" t="s">
        <v>142</v>
      </c>
      <c r="E169" s="213" t="s">
        <v>1016</v>
      </c>
      <c r="F169" s="214" t="s">
        <v>898</v>
      </c>
      <c r="G169" s="215" t="s">
        <v>899</v>
      </c>
      <c r="H169" s="216">
        <v>1</v>
      </c>
      <c r="I169" s="217"/>
      <c r="J169" s="218">
        <f>ROUND(I169*H169,2)</f>
        <v>0</v>
      </c>
      <c r="K169" s="214" t="s">
        <v>19</v>
      </c>
      <c r="L169" s="44"/>
      <c r="M169" s="219" t="s">
        <v>19</v>
      </c>
      <c r="N169" s="220" t="s">
        <v>42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147</v>
      </c>
      <c r="AT169" s="223" t="s">
        <v>142</v>
      </c>
      <c r="AU169" s="223" t="s">
        <v>81</v>
      </c>
      <c r="AY169" s="17" t="s">
        <v>138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79</v>
      </c>
      <c r="BK169" s="224">
        <f>ROUND(I169*H169,2)</f>
        <v>0</v>
      </c>
      <c r="BL169" s="17" t="s">
        <v>147</v>
      </c>
      <c r="BM169" s="223" t="s">
        <v>1017</v>
      </c>
    </row>
    <row r="170" spans="1:65" s="2" customFormat="1" ht="24.15" customHeight="1">
      <c r="A170" s="38"/>
      <c r="B170" s="39"/>
      <c r="C170" s="212" t="s">
        <v>671</v>
      </c>
      <c r="D170" s="212" t="s">
        <v>142</v>
      </c>
      <c r="E170" s="213" t="s">
        <v>1018</v>
      </c>
      <c r="F170" s="214" t="s">
        <v>1019</v>
      </c>
      <c r="G170" s="215" t="s">
        <v>448</v>
      </c>
      <c r="H170" s="216">
        <v>1</v>
      </c>
      <c r="I170" s="217"/>
      <c r="J170" s="218">
        <f>ROUND(I170*H170,2)</f>
        <v>0</v>
      </c>
      <c r="K170" s="214" t="s">
        <v>19</v>
      </c>
      <c r="L170" s="44"/>
      <c r="M170" s="219" t="s">
        <v>19</v>
      </c>
      <c r="N170" s="220" t="s">
        <v>42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147</v>
      </c>
      <c r="AT170" s="223" t="s">
        <v>142</v>
      </c>
      <c r="AU170" s="223" t="s">
        <v>81</v>
      </c>
      <c r="AY170" s="17" t="s">
        <v>138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79</v>
      </c>
      <c r="BK170" s="224">
        <f>ROUND(I170*H170,2)</f>
        <v>0</v>
      </c>
      <c r="BL170" s="17" t="s">
        <v>147</v>
      </c>
      <c r="BM170" s="223" t="s">
        <v>1020</v>
      </c>
    </row>
    <row r="171" spans="1:63" s="12" customFormat="1" ht="22.8" customHeight="1">
      <c r="A171" s="12"/>
      <c r="B171" s="196"/>
      <c r="C171" s="197"/>
      <c r="D171" s="198" t="s">
        <v>70</v>
      </c>
      <c r="E171" s="210" t="s">
        <v>1021</v>
      </c>
      <c r="F171" s="210" t="s">
        <v>1022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SUM(P172:P186)</f>
        <v>0</v>
      </c>
      <c r="Q171" s="204"/>
      <c r="R171" s="205">
        <f>SUM(R172:R186)</f>
        <v>0</v>
      </c>
      <c r="S171" s="204"/>
      <c r="T171" s="206">
        <f>SUM(T172:T186)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79</v>
      </c>
      <c r="AT171" s="208" t="s">
        <v>70</v>
      </c>
      <c r="AU171" s="208" t="s">
        <v>79</v>
      </c>
      <c r="AY171" s="207" t="s">
        <v>138</v>
      </c>
      <c r="BK171" s="209">
        <f>SUM(BK172:BK186)</f>
        <v>0</v>
      </c>
    </row>
    <row r="172" spans="1:65" s="2" customFormat="1" ht="24.15" customHeight="1">
      <c r="A172" s="38"/>
      <c r="B172" s="39"/>
      <c r="C172" s="212" t="s">
        <v>1023</v>
      </c>
      <c r="D172" s="212" t="s">
        <v>142</v>
      </c>
      <c r="E172" s="213" t="s">
        <v>865</v>
      </c>
      <c r="F172" s="214" t="s">
        <v>866</v>
      </c>
      <c r="G172" s="215" t="s">
        <v>243</v>
      </c>
      <c r="H172" s="216">
        <v>15</v>
      </c>
      <c r="I172" s="217"/>
      <c r="J172" s="218">
        <f>ROUND(I172*H172,2)</f>
        <v>0</v>
      </c>
      <c r="K172" s="214" t="s">
        <v>19</v>
      </c>
      <c r="L172" s="44"/>
      <c r="M172" s="219" t="s">
        <v>19</v>
      </c>
      <c r="N172" s="220" t="s">
        <v>42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147</v>
      </c>
      <c r="AT172" s="223" t="s">
        <v>142</v>
      </c>
      <c r="AU172" s="223" t="s">
        <v>81</v>
      </c>
      <c r="AY172" s="17" t="s">
        <v>138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79</v>
      </c>
      <c r="BK172" s="224">
        <f>ROUND(I172*H172,2)</f>
        <v>0</v>
      </c>
      <c r="BL172" s="17" t="s">
        <v>147</v>
      </c>
      <c r="BM172" s="223" t="s">
        <v>1024</v>
      </c>
    </row>
    <row r="173" spans="1:65" s="2" customFormat="1" ht="24.15" customHeight="1">
      <c r="A173" s="38"/>
      <c r="B173" s="39"/>
      <c r="C173" s="212" t="s">
        <v>797</v>
      </c>
      <c r="D173" s="212" t="s">
        <v>142</v>
      </c>
      <c r="E173" s="213" t="s">
        <v>868</v>
      </c>
      <c r="F173" s="214" t="s">
        <v>869</v>
      </c>
      <c r="G173" s="215" t="s">
        <v>243</v>
      </c>
      <c r="H173" s="216">
        <v>7</v>
      </c>
      <c r="I173" s="217"/>
      <c r="J173" s="218">
        <f>ROUND(I173*H173,2)</f>
        <v>0</v>
      </c>
      <c r="K173" s="214" t="s">
        <v>19</v>
      </c>
      <c r="L173" s="44"/>
      <c r="M173" s="219" t="s">
        <v>19</v>
      </c>
      <c r="N173" s="220" t="s">
        <v>42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147</v>
      </c>
      <c r="AT173" s="223" t="s">
        <v>142</v>
      </c>
      <c r="AU173" s="223" t="s">
        <v>81</v>
      </c>
      <c r="AY173" s="17" t="s">
        <v>138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79</v>
      </c>
      <c r="BK173" s="224">
        <f>ROUND(I173*H173,2)</f>
        <v>0</v>
      </c>
      <c r="BL173" s="17" t="s">
        <v>147</v>
      </c>
      <c r="BM173" s="223" t="s">
        <v>1025</v>
      </c>
    </row>
    <row r="174" spans="1:65" s="2" customFormat="1" ht="24.15" customHeight="1">
      <c r="A174" s="38"/>
      <c r="B174" s="39"/>
      <c r="C174" s="212" t="s">
        <v>395</v>
      </c>
      <c r="D174" s="212" t="s">
        <v>142</v>
      </c>
      <c r="E174" s="213" t="s">
        <v>868</v>
      </c>
      <c r="F174" s="214" t="s">
        <v>869</v>
      </c>
      <c r="G174" s="215" t="s">
        <v>243</v>
      </c>
      <c r="H174" s="216">
        <v>8</v>
      </c>
      <c r="I174" s="217"/>
      <c r="J174" s="218">
        <f>ROUND(I174*H174,2)</f>
        <v>0</v>
      </c>
      <c r="K174" s="214" t="s">
        <v>19</v>
      </c>
      <c r="L174" s="44"/>
      <c r="M174" s="219" t="s">
        <v>19</v>
      </c>
      <c r="N174" s="220" t="s">
        <v>42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147</v>
      </c>
      <c r="AT174" s="223" t="s">
        <v>142</v>
      </c>
      <c r="AU174" s="223" t="s">
        <v>81</v>
      </c>
      <c r="AY174" s="17" t="s">
        <v>138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79</v>
      </c>
      <c r="BK174" s="224">
        <f>ROUND(I174*H174,2)</f>
        <v>0</v>
      </c>
      <c r="BL174" s="17" t="s">
        <v>147</v>
      </c>
      <c r="BM174" s="223" t="s">
        <v>1026</v>
      </c>
    </row>
    <row r="175" spans="1:65" s="2" customFormat="1" ht="24.15" customHeight="1">
      <c r="A175" s="38"/>
      <c r="B175" s="39"/>
      <c r="C175" s="212" t="s">
        <v>792</v>
      </c>
      <c r="D175" s="212" t="s">
        <v>142</v>
      </c>
      <c r="E175" s="213" t="s">
        <v>975</v>
      </c>
      <c r="F175" s="214" t="s">
        <v>874</v>
      </c>
      <c r="G175" s="215" t="s">
        <v>243</v>
      </c>
      <c r="H175" s="216">
        <v>2</v>
      </c>
      <c r="I175" s="217"/>
      <c r="J175" s="218">
        <f>ROUND(I175*H175,2)</f>
        <v>0</v>
      </c>
      <c r="K175" s="214" t="s">
        <v>19</v>
      </c>
      <c r="L175" s="44"/>
      <c r="M175" s="219" t="s">
        <v>19</v>
      </c>
      <c r="N175" s="220" t="s">
        <v>42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147</v>
      </c>
      <c r="AT175" s="223" t="s">
        <v>142</v>
      </c>
      <c r="AU175" s="223" t="s">
        <v>81</v>
      </c>
      <c r="AY175" s="17" t="s">
        <v>138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79</v>
      </c>
      <c r="BK175" s="224">
        <f>ROUND(I175*H175,2)</f>
        <v>0</v>
      </c>
      <c r="BL175" s="17" t="s">
        <v>147</v>
      </c>
      <c r="BM175" s="223" t="s">
        <v>1027</v>
      </c>
    </row>
    <row r="176" spans="1:65" s="2" customFormat="1" ht="24.15" customHeight="1">
      <c r="A176" s="38"/>
      <c r="B176" s="39"/>
      <c r="C176" s="212" t="s">
        <v>836</v>
      </c>
      <c r="D176" s="212" t="s">
        <v>142</v>
      </c>
      <c r="E176" s="213" t="s">
        <v>1028</v>
      </c>
      <c r="F176" s="214" t="s">
        <v>866</v>
      </c>
      <c r="G176" s="215" t="s">
        <v>243</v>
      </c>
      <c r="H176" s="216">
        <v>3</v>
      </c>
      <c r="I176" s="217"/>
      <c r="J176" s="218">
        <f>ROUND(I176*H176,2)</f>
        <v>0</v>
      </c>
      <c r="K176" s="214" t="s">
        <v>19</v>
      </c>
      <c r="L176" s="44"/>
      <c r="M176" s="219" t="s">
        <v>19</v>
      </c>
      <c r="N176" s="220" t="s">
        <v>42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147</v>
      </c>
      <c r="AT176" s="223" t="s">
        <v>142</v>
      </c>
      <c r="AU176" s="223" t="s">
        <v>81</v>
      </c>
      <c r="AY176" s="17" t="s">
        <v>138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79</v>
      </c>
      <c r="BK176" s="224">
        <f>ROUND(I176*H176,2)</f>
        <v>0</v>
      </c>
      <c r="BL176" s="17" t="s">
        <v>147</v>
      </c>
      <c r="BM176" s="223" t="s">
        <v>1029</v>
      </c>
    </row>
    <row r="177" spans="1:65" s="2" customFormat="1" ht="24.15" customHeight="1">
      <c r="A177" s="38"/>
      <c r="B177" s="39"/>
      <c r="C177" s="212" t="s">
        <v>774</v>
      </c>
      <c r="D177" s="212" t="s">
        <v>142</v>
      </c>
      <c r="E177" s="213" t="s">
        <v>944</v>
      </c>
      <c r="F177" s="214" t="s">
        <v>941</v>
      </c>
      <c r="G177" s="215" t="s">
        <v>243</v>
      </c>
      <c r="H177" s="216">
        <v>2</v>
      </c>
      <c r="I177" s="217"/>
      <c r="J177" s="218">
        <f>ROUND(I177*H177,2)</f>
        <v>0</v>
      </c>
      <c r="K177" s="214" t="s">
        <v>19</v>
      </c>
      <c r="L177" s="44"/>
      <c r="M177" s="219" t="s">
        <v>19</v>
      </c>
      <c r="N177" s="220" t="s">
        <v>42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147</v>
      </c>
      <c r="AT177" s="223" t="s">
        <v>142</v>
      </c>
      <c r="AU177" s="223" t="s">
        <v>81</v>
      </c>
      <c r="AY177" s="17" t="s">
        <v>138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79</v>
      </c>
      <c r="BK177" s="224">
        <f>ROUND(I177*H177,2)</f>
        <v>0</v>
      </c>
      <c r="BL177" s="17" t="s">
        <v>147</v>
      </c>
      <c r="BM177" s="223" t="s">
        <v>1030</v>
      </c>
    </row>
    <row r="178" spans="1:65" s="2" customFormat="1" ht="24.15" customHeight="1">
      <c r="A178" s="38"/>
      <c r="B178" s="39"/>
      <c r="C178" s="212" t="s">
        <v>562</v>
      </c>
      <c r="D178" s="212" t="s">
        <v>142</v>
      </c>
      <c r="E178" s="213" t="s">
        <v>876</v>
      </c>
      <c r="F178" s="214" t="s">
        <v>877</v>
      </c>
      <c r="G178" s="215" t="s">
        <v>448</v>
      </c>
      <c r="H178" s="216">
        <v>1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42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147</v>
      </c>
      <c r="AT178" s="223" t="s">
        <v>142</v>
      </c>
      <c r="AU178" s="223" t="s">
        <v>81</v>
      </c>
      <c r="AY178" s="17" t="s">
        <v>138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79</v>
      </c>
      <c r="BK178" s="224">
        <f>ROUND(I178*H178,2)</f>
        <v>0</v>
      </c>
      <c r="BL178" s="17" t="s">
        <v>147</v>
      </c>
      <c r="BM178" s="223" t="s">
        <v>1031</v>
      </c>
    </row>
    <row r="179" spans="1:65" s="2" customFormat="1" ht="16.5" customHeight="1">
      <c r="A179" s="38"/>
      <c r="B179" s="39"/>
      <c r="C179" s="212" t="s">
        <v>460</v>
      </c>
      <c r="D179" s="212" t="s">
        <v>142</v>
      </c>
      <c r="E179" s="213" t="s">
        <v>879</v>
      </c>
      <c r="F179" s="214" t="s">
        <v>880</v>
      </c>
      <c r="G179" s="215" t="s">
        <v>448</v>
      </c>
      <c r="H179" s="216">
        <v>1</v>
      </c>
      <c r="I179" s="217"/>
      <c r="J179" s="218">
        <f>ROUND(I179*H179,2)</f>
        <v>0</v>
      </c>
      <c r="K179" s="214" t="s">
        <v>19</v>
      </c>
      <c r="L179" s="44"/>
      <c r="M179" s="219" t="s">
        <v>19</v>
      </c>
      <c r="N179" s="220" t="s">
        <v>42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147</v>
      </c>
      <c r="AT179" s="223" t="s">
        <v>142</v>
      </c>
      <c r="AU179" s="223" t="s">
        <v>81</v>
      </c>
      <c r="AY179" s="17" t="s">
        <v>138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79</v>
      </c>
      <c r="BK179" s="224">
        <f>ROUND(I179*H179,2)</f>
        <v>0</v>
      </c>
      <c r="BL179" s="17" t="s">
        <v>147</v>
      </c>
      <c r="BM179" s="223" t="s">
        <v>1032</v>
      </c>
    </row>
    <row r="180" spans="1:65" s="2" customFormat="1" ht="24.15" customHeight="1">
      <c r="A180" s="38"/>
      <c r="B180" s="39"/>
      <c r="C180" s="212" t="s">
        <v>558</v>
      </c>
      <c r="D180" s="212" t="s">
        <v>142</v>
      </c>
      <c r="E180" s="213" t="s">
        <v>885</v>
      </c>
      <c r="F180" s="214" t="s">
        <v>886</v>
      </c>
      <c r="G180" s="215" t="s">
        <v>448</v>
      </c>
      <c r="H180" s="216">
        <v>3</v>
      </c>
      <c r="I180" s="217"/>
      <c r="J180" s="218">
        <f>ROUND(I180*H180,2)</f>
        <v>0</v>
      </c>
      <c r="K180" s="214" t="s">
        <v>19</v>
      </c>
      <c r="L180" s="44"/>
      <c r="M180" s="219" t="s">
        <v>19</v>
      </c>
      <c r="N180" s="220" t="s">
        <v>42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147</v>
      </c>
      <c r="AT180" s="223" t="s">
        <v>142</v>
      </c>
      <c r="AU180" s="223" t="s">
        <v>81</v>
      </c>
      <c r="AY180" s="17" t="s">
        <v>138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79</v>
      </c>
      <c r="BK180" s="224">
        <f>ROUND(I180*H180,2)</f>
        <v>0</v>
      </c>
      <c r="BL180" s="17" t="s">
        <v>147</v>
      </c>
      <c r="BM180" s="223" t="s">
        <v>1033</v>
      </c>
    </row>
    <row r="181" spans="1:65" s="2" customFormat="1" ht="16.5" customHeight="1">
      <c r="A181" s="38"/>
      <c r="B181" s="39"/>
      <c r="C181" s="212" t="s">
        <v>410</v>
      </c>
      <c r="D181" s="212" t="s">
        <v>142</v>
      </c>
      <c r="E181" s="213" t="s">
        <v>951</v>
      </c>
      <c r="F181" s="214" t="s">
        <v>952</v>
      </c>
      <c r="G181" s="215" t="s">
        <v>448</v>
      </c>
      <c r="H181" s="216">
        <v>3</v>
      </c>
      <c r="I181" s="217"/>
      <c r="J181" s="218">
        <f>ROUND(I181*H181,2)</f>
        <v>0</v>
      </c>
      <c r="K181" s="214" t="s">
        <v>19</v>
      </c>
      <c r="L181" s="44"/>
      <c r="M181" s="219" t="s">
        <v>19</v>
      </c>
      <c r="N181" s="220" t="s">
        <v>42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147</v>
      </c>
      <c r="AT181" s="223" t="s">
        <v>142</v>
      </c>
      <c r="AU181" s="223" t="s">
        <v>81</v>
      </c>
      <c r="AY181" s="17" t="s">
        <v>138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79</v>
      </c>
      <c r="BK181" s="224">
        <f>ROUND(I181*H181,2)</f>
        <v>0</v>
      </c>
      <c r="BL181" s="17" t="s">
        <v>147</v>
      </c>
      <c r="BM181" s="223" t="s">
        <v>1034</v>
      </c>
    </row>
    <row r="182" spans="1:65" s="2" customFormat="1" ht="16.5" customHeight="1">
      <c r="A182" s="38"/>
      <c r="B182" s="39"/>
      <c r="C182" s="212" t="s">
        <v>841</v>
      </c>
      <c r="D182" s="212" t="s">
        <v>142</v>
      </c>
      <c r="E182" s="213" t="s">
        <v>925</v>
      </c>
      <c r="F182" s="214" t="s">
        <v>926</v>
      </c>
      <c r="G182" s="215" t="s">
        <v>448</v>
      </c>
      <c r="H182" s="216">
        <v>1</v>
      </c>
      <c r="I182" s="217"/>
      <c r="J182" s="218">
        <f>ROUND(I182*H182,2)</f>
        <v>0</v>
      </c>
      <c r="K182" s="214" t="s">
        <v>19</v>
      </c>
      <c r="L182" s="44"/>
      <c r="M182" s="219" t="s">
        <v>19</v>
      </c>
      <c r="N182" s="220" t="s">
        <v>42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147</v>
      </c>
      <c r="AT182" s="223" t="s">
        <v>142</v>
      </c>
      <c r="AU182" s="223" t="s">
        <v>81</v>
      </c>
      <c r="AY182" s="17" t="s">
        <v>138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79</v>
      </c>
      <c r="BK182" s="224">
        <f>ROUND(I182*H182,2)</f>
        <v>0</v>
      </c>
      <c r="BL182" s="17" t="s">
        <v>147</v>
      </c>
      <c r="BM182" s="223" t="s">
        <v>1035</v>
      </c>
    </row>
    <row r="183" spans="1:65" s="2" customFormat="1" ht="16.5" customHeight="1">
      <c r="A183" s="38"/>
      <c r="B183" s="39"/>
      <c r="C183" s="212" t="s">
        <v>787</v>
      </c>
      <c r="D183" s="212" t="s">
        <v>142</v>
      </c>
      <c r="E183" s="213" t="s">
        <v>897</v>
      </c>
      <c r="F183" s="214" t="s">
        <v>898</v>
      </c>
      <c r="G183" s="215" t="s">
        <v>899</v>
      </c>
      <c r="H183" s="216">
        <v>1</v>
      </c>
      <c r="I183" s="217"/>
      <c r="J183" s="218">
        <f>ROUND(I183*H183,2)</f>
        <v>0</v>
      </c>
      <c r="K183" s="214" t="s">
        <v>19</v>
      </c>
      <c r="L183" s="44"/>
      <c r="M183" s="219" t="s">
        <v>19</v>
      </c>
      <c r="N183" s="220" t="s">
        <v>42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147</v>
      </c>
      <c r="AT183" s="223" t="s">
        <v>142</v>
      </c>
      <c r="AU183" s="223" t="s">
        <v>81</v>
      </c>
      <c r="AY183" s="17" t="s">
        <v>138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79</v>
      </c>
      <c r="BK183" s="224">
        <f>ROUND(I183*H183,2)</f>
        <v>0</v>
      </c>
      <c r="BL183" s="17" t="s">
        <v>147</v>
      </c>
      <c r="BM183" s="223" t="s">
        <v>1036</v>
      </c>
    </row>
    <row r="184" spans="1:65" s="2" customFormat="1" ht="16.5" customHeight="1">
      <c r="A184" s="38"/>
      <c r="B184" s="39"/>
      <c r="C184" s="212" t="s">
        <v>830</v>
      </c>
      <c r="D184" s="212" t="s">
        <v>142</v>
      </c>
      <c r="E184" s="213" t="s">
        <v>897</v>
      </c>
      <c r="F184" s="214" t="s">
        <v>898</v>
      </c>
      <c r="G184" s="215" t="s">
        <v>899</v>
      </c>
      <c r="H184" s="216">
        <v>1</v>
      </c>
      <c r="I184" s="217"/>
      <c r="J184" s="218">
        <f>ROUND(I184*H184,2)</f>
        <v>0</v>
      </c>
      <c r="K184" s="214" t="s">
        <v>19</v>
      </c>
      <c r="L184" s="44"/>
      <c r="M184" s="219" t="s">
        <v>19</v>
      </c>
      <c r="N184" s="220" t="s">
        <v>42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147</v>
      </c>
      <c r="AT184" s="223" t="s">
        <v>142</v>
      </c>
      <c r="AU184" s="223" t="s">
        <v>81</v>
      </c>
      <c r="AY184" s="17" t="s">
        <v>138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79</v>
      </c>
      <c r="BK184" s="224">
        <f>ROUND(I184*H184,2)</f>
        <v>0</v>
      </c>
      <c r="BL184" s="17" t="s">
        <v>147</v>
      </c>
      <c r="BM184" s="223" t="s">
        <v>1037</v>
      </c>
    </row>
    <row r="185" spans="1:65" s="2" customFormat="1" ht="16.5" customHeight="1">
      <c r="A185" s="38"/>
      <c r="B185" s="39"/>
      <c r="C185" s="212" t="s">
        <v>782</v>
      </c>
      <c r="D185" s="212" t="s">
        <v>142</v>
      </c>
      <c r="E185" s="213" t="s">
        <v>929</v>
      </c>
      <c r="F185" s="214" t="s">
        <v>895</v>
      </c>
      <c r="G185" s="215" t="s">
        <v>448</v>
      </c>
      <c r="H185" s="216">
        <v>1</v>
      </c>
      <c r="I185" s="217"/>
      <c r="J185" s="218">
        <f>ROUND(I185*H185,2)</f>
        <v>0</v>
      </c>
      <c r="K185" s="214" t="s">
        <v>19</v>
      </c>
      <c r="L185" s="44"/>
      <c r="M185" s="219" t="s">
        <v>19</v>
      </c>
      <c r="N185" s="220" t="s">
        <v>42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147</v>
      </c>
      <c r="AT185" s="223" t="s">
        <v>142</v>
      </c>
      <c r="AU185" s="223" t="s">
        <v>81</v>
      </c>
      <c r="AY185" s="17" t="s">
        <v>138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79</v>
      </c>
      <c r="BK185" s="224">
        <f>ROUND(I185*H185,2)</f>
        <v>0</v>
      </c>
      <c r="BL185" s="17" t="s">
        <v>147</v>
      </c>
      <c r="BM185" s="223" t="s">
        <v>1038</v>
      </c>
    </row>
    <row r="186" spans="1:65" s="2" customFormat="1" ht="16.5" customHeight="1">
      <c r="A186" s="38"/>
      <c r="B186" s="39"/>
      <c r="C186" s="212" t="s">
        <v>405</v>
      </c>
      <c r="D186" s="212" t="s">
        <v>142</v>
      </c>
      <c r="E186" s="213" t="s">
        <v>1016</v>
      </c>
      <c r="F186" s="214" t="s">
        <v>898</v>
      </c>
      <c r="G186" s="215" t="s">
        <v>899</v>
      </c>
      <c r="H186" s="216">
        <v>1</v>
      </c>
      <c r="I186" s="217"/>
      <c r="J186" s="218">
        <f>ROUND(I186*H186,2)</f>
        <v>0</v>
      </c>
      <c r="K186" s="214" t="s">
        <v>19</v>
      </c>
      <c r="L186" s="44"/>
      <c r="M186" s="219" t="s">
        <v>19</v>
      </c>
      <c r="N186" s="220" t="s">
        <v>42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147</v>
      </c>
      <c r="AT186" s="223" t="s">
        <v>142</v>
      </c>
      <c r="AU186" s="223" t="s">
        <v>81</v>
      </c>
      <c r="AY186" s="17" t="s">
        <v>138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79</v>
      </c>
      <c r="BK186" s="224">
        <f>ROUND(I186*H186,2)</f>
        <v>0</v>
      </c>
      <c r="BL186" s="17" t="s">
        <v>147</v>
      </c>
      <c r="BM186" s="223" t="s">
        <v>1039</v>
      </c>
    </row>
    <row r="187" spans="1:63" s="12" customFormat="1" ht="22.8" customHeight="1">
      <c r="A187" s="12"/>
      <c r="B187" s="196"/>
      <c r="C187" s="197"/>
      <c r="D187" s="198" t="s">
        <v>70</v>
      </c>
      <c r="E187" s="210" t="s">
        <v>1040</v>
      </c>
      <c r="F187" s="210" t="s">
        <v>1041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SUM(P188:P195)</f>
        <v>0</v>
      </c>
      <c r="Q187" s="204"/>
      <c r="R187" s="205">
        <f>SUM(R188:R195)</f>
        <v>0</v>
      </c>
      <c r="S187" s="204"/>
      <c r="T187" s="206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79</v>
      </c>
      <c r="AT187" s="208" t="s">
        <v>70</v>
      </c>
      <c r="AU187" s="208" t="s">
        <v>79</v>
      </c>
      <c r="AY187" s="207" t="s">
        <v>138</v>
      </c>
      <c r="BK187" s="209">
        <f>SUM(BK188:BK195)</f>
        <v>0</v>
      </c>
    </row>
    <row r="188" spans="1:65" s="2" customFormat="1" ht="16.5" customHeight="1">
      <c r="A188" s="38"/>
      <c r="B188" s="39"/>
      <c r="C188" s="212" t="s">
        <v>507</v>
      </c>
      <c r="D188" s="212" t="s">
        <v>142</v>
      </c>
      <c r="E188" s="213" t="s">
        <v>1042</v>
      </c>
      <c r="F188" s="214" t="s">
        <v>1043</v>
      </c>
      <c r="G188" s="215" t="s">
        <v>448</v>
      </c>
      <c r="H188" s="216">
        <v>4</v>
      </c>
      <c r="I188" s="217"/>
      <c r="J188" s="218">
        <f>ROUND(I188*H188,2)</f>
        <v>0</v>
      </c>
      <c r="K188" s="214" t="s">
        <v>19</v>
      </c>
      <c r="L188" s="44"/>
      <c r="M188" s="219" t="s">
        <v>19</v>
      </c>
      <c r="N188" s="220" t="s">
        <v>42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147</v>
      </c>
      <c r="AT188" s="223" t="s">
        <v>142</v>
      </c>
      <c r="AU188" s="223" t="s">
        <v>81</v>
      </c>
      <c r="AY188" s="17" t="s">
        <v>138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79</v>
      </c>
      <c r="BK188" s="224">
        <f>ROUND(I188*H188,2)</f>
        <v>0</v>
      </c>
      <c r="BL188" s="17" t="s">
        <v>147</v>
      </c>
      <c r="BM188" s="223" t="s">
        <v>1044</v>
      </c>
    </row>
    <row r="189" spans="1:65" s="2" customFormat="1" ht="24.15" customHeight="1">
      <c r="A189" s="38"/>
      <c r="B189" s="39"/>
      <c r="C189" s="212" t="s">
        <v>624</v>
      </c>
      <c r="D189" s="212" t="s">
        <v>142</v>
      </c>
      <c r="E189" s="213" t="s">
        <v>1045</v>
      </c>
      <c r="F189" s="214" t="s">
        <v>1046</v>
      </c>
      <c r="G189" s="215" t="s">
        <v>243</v>
      </c>
      <c r="H189" s="216">
        <v>23</v>
      </c>
      <c r="I189" s="217"/>
      <c r="J189" s="218">
        <f>ROUND(I189*H189,2)</f>
        <v>0</v>
      </c>
      <c r="K189" s="214" t="s">
        <v>19</v>
      </c>
      <c r="L189" s="44"/>
      <c r="M189" s="219" t="s">
        <v>19</v>
      </c>
      <c r="N189" s="220" t="s">
        <v>42</v>
      </c>
      <c r="O189" s="84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147</v>
      </c>
      <c r="AT189" s="223" t="s">
        <v>142</v>
      </c>
      <c r="AU189" s="223" t="s">
        <v>81</v>
      </c>
      <c r="AY189" s="17" t="s">
        <v>138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79</v>
      </c>
      <c r="BK189" s="224">
        <f>ROUND(I189*H189,2)</f>
        <v>0</v>
      </c>
      <c r="BL189" s="17" t="s">
        <v>147</v>
      </c>
      <c r="BM189" s="223" t="s">
        <v>1047</v>
      </c>
    </row>
    <row r="190" spans="1:65" s="2" customFormat="1" ht="44.25" customHeight="1">
      <c r="A190" s="38"/>
      <c r="B190" s="39"/>
      <c r="C190" s="212" t="s">
        <v>629</v>
      </c>
      <c r="D190" s="212" t="s">
        <v>142</v>
      </c>
      <c r="E190" s="213" t="s">
        <v>1048</v>
      </c>
      <c r="F190" s="214" t="s">
        <v>1049</v>
      </c>
      <c r="G190" s="215" t="s">
        <v>170</v>
      </c>
      <c r="H190" s="216">
        <v>6</v>
      </c>
      <c r="I190" s="217"/>
      <c r="J190" s="218">
        <f>ROUND(I190*H190,2)</f>
        <v>0</v>
      </c>
      <c r="K190" s="214" t="s">
        <v>19</v>
      </c>
      <c r="L190" s="44"/>
      <c r="M190" s="219" t="s">
        <v>19</v>
      </c>
      <c r="N190" s="220" t="s">
        <v>42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147</v>
      </c>
      <c r="AT190" s="223" t="s">
        <v>142</v>
      </c>
      <c r="AU190" s="223" t="s">
        <v>81</v>
      </c>
      <c r="AY190" s="17" t="s">
        <v>138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79</v>
      </c>
      <c r="BK190" s="224">
        <f>ROUND(I190*H190,2)</f>
        <v>0</v>
      </c>
      <c r="BL190" s="17" t="s">
        <v>147</v>
      </c>
      <c r="BM190" s="223" t="s">
        <v>1050</v>
      </c>
    </row>
    <row r="191" spans="1:65" s="2" customFormat="1" ht="24.15" customHeight="1">
      <c r="A191" s="38"/>
      <c r="B191" s="39"/>
      <c r="C191" s="212" t="s">
        <v>715</v>
      </c>
      <c r="D191" s="212" t="s">
        <v>142</v>
      </c>
      <c r="E191" s="213" t="s">
        <v>1051</v>
      </c>
      <c r="F191" s="214" t="s">
        <v>1052</v>
      </c>
      <c r="G191" s="215" t="s">
        <v>463</v>
      </c>
      <c r="H191" s="216">
        <v>1</v>
      </c>
      <c r="I191" s="217"/>
      <c r="J191" s="218">
        <f>ROUND(I191*H191,2)</f>
        <v>0</v>
      </c>
      <c r="K191" s="214" t="s">
        <v>19</v>
      </c>
      <c r="L191" s="44"/>
      <c r="M191" s="219" t="s">
        <v>19</v>
      </c>
      <c r="N191" s="220" t="s">
        <v>42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147</v>
      </c>
      <c r="AT191" s="223" t="s">
        <v>142</v>
      </c>
      <c r="AU191" s="223" t="s">
        <v>81</v>
      </c>
      <c r="AY191" s="17" t="s">
        <v>138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79</v>
      </c>
      <c r="BK191" s="224">
        <f>ROUND(I191*H191,2)</f>
        <v>0</v>
      </c>
      <c r="BL191" s="17" t="s">
        <v>147</v>
      </c>
      <c r="BM191" s="223" t="s">
        <v>1053</v>
      </c>
    </row>
    <row r="192" spans="1:65" s="2" customFormat="1" ht="33" customHeight="1">
      <c r="A192" s="38"/>
      <c r="B192" s="39"/>
      <c r="C192" s="212" t="s">
        <v>720</v>
      </c>
      <c r="D192" s="212" t="s">
        <v>142</v>
      </c>
      <c r="E192" s="213" t="s">
        <v>1054</v>
      </c>
      <c r="F192" s="214" t="s">
        <v>1055</v>
      </c>
      <c r="G192" s="215" t="s">
        <v>463</v>
      </c>
      <c r="H192" s="216">
        <v>1</v>
      </c>
      <c r="I192" s="217"/>
      <c r="J192" s="218">
        <f>ROUND(I192*H192,2)</f>
        <v>0</v>
      </c>
      <c r="K192" s="214" t="s">
        <v>19</v>
      </c>
      <c r="L192" s="44"/>
      <c r="M192" s="219" t="s">
        <v>19</v>
      </c>
      <c r="N192" s="220" t="s">
        <v>42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147</v>
      </c>
      <c r="AT192" s="223" t="s">
        <v>142</v>
      </c>
      <c r="AU192" s="223" t="s">
        <v>81</v>
      </c>
      <c r="AY192" s="17" t="s">
        <v>138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79</v>
      </c>
      <c r="BK192" s="224">
        <f>ROUND(I192*H192,2)</f>
        <v>0</v>
      </c>
      <c r="BL192" s="17" t="s">
        <v>147</v>
      </c>
      <c r="BM192" s="223" t="s">
        <v>1056</v>
      </c>
    </row>
    <row r="193" spans="1:65" s="2" customFormat="1" ht="16.5" customHeight="1">
      <c r="A193" s="38"/>
      <c r="B193" s="39"/>
      <c r="C193" s="212" t="s">
        <v>762</v>
      </c>
      <c r="D193" s="212" t="s">
        <v>142</v>
      </c>
      <c r="E193" s="213" t="s">
        <v>1057</v>
      </c>
      <c r="F193" s="214" t="s">
        <v>1058</v>
      </c>
      <c r="G193" s="215" t="s">
        <v>899</v>
      </c>
      <c r="H193" s="216">
        <v>1</v>
      </c>
      <c r="I193" s="217"/>
      <c r="J193" s="218">
        <f>ROUND(I193*H193,2)</f>
        <v>0</v>
      </c>
      <c r="K193" s="214" t="s">
        <v>19</v>
      </c>
      <c r="L193" s="44"/>
      <c r="M193" s="219" t="s">
        <v>19</v>
      </c>
      <c r="N193" s="220" t="s">
        <v>42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147</v>
      </c>
      <c r="AT193" s="223" t="s">
        <v>142</v>
      </c>
      <c r="AU193" s="223" t="s">
        <v>81</v>
      </c>
      <c r="AY193" s="17" t="s">
        <v>138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79</v>
      </c>
      <c r="BK193" s="224">
        <f>ROUND(I193*H193,2)</f>
        <v>0</v>
      </c>
      <c r="BL193" s="17" t="s">
        <v>147</v>
      </c>
      <c r="BM193" s="223" t="s">
        <v>1059</v>
      </c>
    </row>
    <row r="194" spans="1:65" s="2" customFormat="1" ht="16.5" customHeight="1">
      <c r="A194" s="38"/>
      <c r="B194" s="39"/>
      <c r="C194" s="212" t="s">
        <v>767</v>
      </c>
      <c r="D194" s="212" t="s">
        <v>142</v>
      </c>
      <c r="E194" s="213" t="s">
        <v>1060</v>
      </c>
      <c r="F194" s="214" t="s">
        <v>1061</v>
      </c>
      <c r="G194" s="215" t="s">
        <v>899</v>
      </c>
      <c r="H194" s="216">
        <v>1</v>
      </c>
      <c r="I194" s="217"/>
      <c r="J194" s="218">
        <f>ROUND(I194*H194,2)</f>
        <v>0</v>
      </c>
      <c r="K194" s="214" t="s">
        <v>19</v>
      </c>
      <c r="L194" s="44"/>
      <c r="M194" s="219" t="s">
        <v>19</v>
      </c>
      <c r="N194" s="220" t="s">
        <v>42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147</v>
      </c>
      <c r="AT194" s="223" t="s">
        <v>142</v>
      </c>
      <c r="AU194" s="223" t="s">
        <v>81</v>
      </c>
      <c r="AY194" s="17" t="s">
        <v>138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79</v>
      </c>
      <c r="BK194" s="224">
        <f>ROUND(I194*H194,2)</f>
        <v>0</v>
      </c>
      <c r="BL194" s="17" t="s">
        <v>147</v>
      </c>
      <c r="BM194" s="223" t="s">
        <v>1062</v>
      </c>
    </row>
    <row r="195" spans="1:65" s="2" customFormat="1" ht="24.15" customHeight="1">
      <c r="A195" s="38"/>
      <c r="B195" s="39"/>
      <c r="C195" s="212" t="s">
        <v>567</v>
      </c>
      <c r="D195" s="212" t="s">
        <v>142</v>
      </c>
      <c r="E195" s="213" t="s">
        <v>1063</v>
      </c>
      <c r="F195" s="214" t="s">
        <v>1064</v>
      </c>
      <c r="G195" s="215" t="s">
        <v>463</v>
      </c>
      <c r="H195" s="216">
        <v>1</v>
      </c>
      <c r="I195" s="217"/>
      <c r="J195" s="218">
        <f>ROUND(I195*H195,2)</f>
        <v>0</v>
      </c>
      <c r="K195" s="214" t="s">
        <v>19</v>
      </c>
      <c r="L195" s="44"/>
      <c r="M195" s="219" t="s">
        <v>19</v>
      </c>
      <c r="N195" s="220" t="s">
        <v>42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147</v>
      </c>
      <c r="AT195" s="223" t="s">
        <v>142</v>
      </c>
      <c r="AU195" s="223" t="s">
        <v>81</v>
      </c>
      <c r="AY195" s="17" t="s">
        <v>138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79</v>
      </c>
      <c r="BK195" s="224">
        <f>ROUND(I195*H195,2)</f>
        <v>0</v>
      </c>
      <c r="BL195" s="17" t="s">
        <v>147</v>
      </c>
      <c r="BM195" s="223" t="s">
        <v>1065</v>
      </c>
    </row>
    <row r="196" spans="1:63" s="12" customFormat="1" ht="22.8" customHeight="1">
      <c r="A196" s="12"/>
      <c r="B196" s="196"/>
      <c r="C196" s="197"/>
      <c r="D196" s="198" t="s">
        <v>70</v>
      </c>
      <c r="E196" s="210" t="s">
        <v>1066</v>
      </c>
      <c r="F196" s="210" t="s">
        <v>1067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SUM(P197:P203)</f>
        <v>0</v>
      </c>
      <c r="Q196" s="204"/>
      <c r="R196" s="205">
        <f>SUM(R197:R203)</f>
        <v>0</v>
      </c>
      <c r="S196" s="204"/>
      <c r="T196" s="206">
        <f>SUM(T197:T203)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79</v>
      </c>
      <c r="AT196" s="208" t="s">
        <v>70</v>
      </c>
      <c r="AU196" s="208" t="s">
        <v>79</v>
      </c>
      <c r="AY196" s="207" t="s">
        <v>138</v>
      </c>
      <c r="BK196" s="209">
        <f>SUM(BK197:BK203)</f>
        <v>0</v>
      </c>
    </row>
    <row r="197" spans="1:65" s="2" customFormat="1" ht="16.5" customHeight="1">
      <c r="A197" s="38"/>
      <c r="B197" s="39"/>
      <c r="C197" s="212" t="s">
        <v>496</v>
      </c>
      <c r="D197" s="212" t="s">
        <v>142</v>
      </c>
      <c r="E197" s="213" t="s">
        <v>1068</v>
      </c>
      <c r="F197" s="214" t="s">
        <v>1069</v>
      </c>
      <c r="G197" s="215" t="s">
        <v>448</v>
      </c>
      <c r="H197" s="216">
        <v>7</v>
      </c>
      <c r="I197" s="217"/>
      <c r="J197" s="218">
        <f>ROUND(I197*H197,2)</f>
        <v>0</v>
      </c>
      <c r="K197" s="214" t="s">
        <v>19</v>
      </c>
      <c r="L197" s="44"/>
      <c r="M197" s="219" t="s">
        <v>19</v>
      </c>
      <c r="N197" s="220" t="s">
        <v>42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147</v>
      </c>
      <c r="AT197" s="223" t="s">
        <v>142</v>
      </c>
      <c r="AU197" s="223" t="s">
        <v>81</v>
      </c>
      <c r="AY197" s="17" t="s">
        <v>138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79</v>
      </c>
      <c r="BK197" s="224">
        <f>ROUND(I197*H197,2)</f>
        <v>0</v>
      </c>
      <c r="BL197" s="17" t="s">
        <v>147</v>
      </c>
      <c r="BM197" s="223" t="s">
        <v>1070</v>
      </c>
    </row>
    <row r="198" spans="1:65" s="2" customFormat="1" ht="16.5" customHeight="1">
      <c r="A198" s="38"/>
      <c r="B198" s="39"/>
      <c r="C198" s="212" t="s">
        <v>498</v>
      </c>
      <c r="D198" s="212" t="s">
        <v>142</v>
      </c>
      <c r="E198" s="213" t="s">
        <v>1071</v>
      </c>
      <c r="F198" s="214" t="s">
        <v>1072</v>
      </c>
      <c r="G198" s="215" t="s">
        <v>448</v>
      </c>
      <c r="H198" s="216">
        <v>9</v>
      </c>
      <c r="I198" s="217"/>
      <c r="J198" s="218">
        <f>ROUND(I198*H198,2)</f>
        <v>0</v>
      </c>
      <c r="K198" s="214" t="s">
        <v>19</v>
      </c>
      <c r="L198" s="44"/>
      <c r="M198" s="219" t="s">
        <v>19</v>
      </c>
      <c r="N198" s="220" t="s">
        <v>42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147</v>
      </c>
      <c r="AT198" s="223" t="s">
        <v>142</v>
      </c>
      <c r="AU198" s="223" t="s">
        <v>81</v>
      </c>
      <c r="AY198" s="17" t="s">
        <v>138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79</v>
      </c>
      <c r="BK198" s="224">
        <f>ROUND(I198*H198,2)</f>
        <v>0</v>
      </c>
      <c r="BL198" s="17" t="s">
        <v>147</v>
      </c>
      <c r="BM198" s="223" t="s">
        <v>1073</v>
      </c>
    </row>
    <row r="199" spans="1:65" s="2" customFormat="1" ht="16.5" customHeight="1">
      <c r="A199" s="38"/>
      <c r="B199" s="39"/>
      <c r="C199" s="212" t="s">
        <v>500</v>
      </c>
      <c r="D199" s="212" t="s">
        <v>142</v>
      </c>
      <c r="E199" s="213" t="s">
        <v>1074</v>
      </c>
      <c r="F199" s="214" t="s">
        <v>1075</v>
      </c>
      <c r="G199" s="215" t="s">
        <v>448</v>
      </c>
      <c r="H199" s="216">
        <v>1</v>
      </c>
      <c r="I199" s="217"/>
      <c r="J199" s="218">
        <f>ROUND(I199*H199,2)</f>
        <v>0</v>
      </c>
      <c r="K199" s="214" t="s">
        <v>19</v>
      </c>
      <c r="L199" s="44"/>
      <c r="M199" s="219" t="s">
        <v>19</v>
      </c>
      <c r="N199" s="220" t="s">
        <v>42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147</v>
      </c>
      <c r="AT199" s="223" t="s">
        <v>142</v>
      </c>
      <c r="AU199" s="223" t="s">
        <v>81</v>
      </c>
      <c r="AY199" s="17" t="s">
        <v>138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79</v>
      </c>
      <c r="BK199" s="224">
        <f>ROUND(I199*H199,2)</f>
        <v>0</v>
      </c>
      <c r="BL199" s="17" t="s">
        <v>147</v>
      </c>
      <c r="BM199" s="223" t="s">
        <v>1076</v>
      </c>
    </row>
    <row r="200" spans="1:65" s="2" customFormat="1" ht="16.5" customHeight="1">
      <c r="A200" s="38"/>
      <c r="B200" s="39"/>
      <c r="C200" s="212" t="s">
        <v>503</v>
      </c>
      <c r="D200" s="212" t="s">
        <v>142</v>
      </c>
      <c r="E200" s="213" t="s">
        <v>1077</v>
      </c>
      <c r="F200" s="214" t="s">
        <v>1078</v>
      </c>
      <c r="G200" s="215" t="s">
        <v>448</v>
      </c>
      <c r="H200" s="216">
        <v>5</v>
      </c>
      <c r="I200" s="217"/>
      <c r="J200" s="218">
        <f>ROUND(I200*H200,2)</f>
        <v>0</v>
      </c>
      <c r="K200" s="214" t="s">
        <v>19</v>
      </c>
      <c r="L200" s="44"/>
      <c r="M200" s="219" t="s">
        <v>19</v>
      </c>
      <c r="N200" s="220" t="s">
        <v>42</v>
      </c>
      <c r="O200" s="84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147</v>
      </c>
      <c r="AT200" s="223" t="s">
        <v>142</v>
      </c>
      <c r="AU200" s="223" t="s">
        <v>81</v>
      </c>
      <c r="AY200" s="17" t="s">
        <v>138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79</v>
      </c>
      <c r="BK200" s="224">
        <f>ROUND(I200*H200,2)</f>
        <v>0</v>
      </c>
      <c r="BL200" s="17" t="s">
        <v>147</v>
      </c>
      <c r="BM200" s="223" t="s">
        <v>1079</v>
      </c>
    </row>
    <row r="201" spans="1:65" s="2" customFormat="1" ht="24.15" customHeight="1">
      <c r="A201" s="38"/>
      <c r="B201" s="39"/>
      <c r="C201" s="212" t="s">
        <v>583</v>
      </c>
      <c r="D201" s="212" t="s">
        <v>142</v>
      </c>
      <c r="E201" s="213" t="s">
        <v>1080</v>
      </c>
      <c r="F201" s="214" t="s">
        <v>1081</v>
      </c>
      <c r="G201" s="215" t="s">
        <v>243</v>
      </c>
      <c r="H201" s="216">
        <v>100</v>
      </c>
      <c r="I201" s="217"/>
      <c r="J201" s="218">
        <f>ROUND(I201*H201,2)</f>
        <v>0</v>
      </c>
      <c r="K201" s="214" t="s">
        <v>19</v>
      </c>
      <c r="L201" s="44"/>
      <c r="M201" s="219" t="s">
        <v>19</v>
      </c>
      <c r="N201" s="220" t="s">
        <v>42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147</v>
      </c>
      <c r="AT201" s="223" t="s">
        <v>142</v>
      </c>
      <c r="AU201" s="223" t="s">
        <v>81</v>
      </c>
      <c r="AY201" s="17" t="s">
        <v>138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79</v>
      </c>
      <c r="BK201" s="224">
        <f>ROUND(I201*H201,2)</f>
        <v>0</v>
      </c>
      <c r="BL201" s="17" t="s">
        <v>147</v>
      </c>
      <c r="BM201" s="223" t="s">
        <v>1082</v>
      </c>
    </row>
    <row r="202" spans="1:65" s="2" customFormat="1" ht="21.75" customHeight="1">
      <c r="A202" s="38"/>
      <c r="B202" s="39"/>
      <c r="C202" s="212" t="s">
        <v>1083</v>
      </c>
      <c r="D202" s="212" t="s">
        <v>142</v>
      </c>
      <c r="E202" s="213" t="s">
        <v>1084</v>
      </c>
      <c r="F202" s="214" t="s">
        <v>1085</v>
      </c>
      <c r="G202" s="215" t="s">
        <v>243</v>
      </c>
      <c r="H202" s="216">
        <v>60</v>
      </c>
      <c r="I202" s="217"/>
      <c r="J202" s="218">
        <f>ROUND(I202*H202,2)</f>
        <v>0</v>
      </c>
      <c r="K202" s="214" t="s">
        <v>19</v>
      </c>
      <c r="L202" s="44"/>
      <c r="M202" s="219" t="s">
        <v>19</v>
      </c>
      <c r="N202" s="220" t="s">
        <v>42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147</v>
      </c>
      <c r="AT202" s="223" t="s">
        <v>142</v>
      </c>
      <c r="AU202" s="223" t="s">
        <v>81</v>
      </c>
      <c r="AY202" s="17" t="s">
        <v>138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79</v>
      </c>
      <c r="BK202" s="224">
        <f>ROUND(I202*H202,2)</f>
        <v>0</v>
      </c>
      <c r="BL202" s="17" t="s">
        <v>147</v>
      </c>
      <c r="BM202" s="223" t="s">
        <v>1086</v>
      </c>
    </row>
    <row r="203" spans="1:65" s="2" customFormat="1" ht="16.5" customHeight="1">
      <c r="A203" s="38"/>
      <c r="B203" s="39"/>
      <c r="C203" s="212" t="s">
        <v>1087</v>
      </c>
      <c r="D203" s="212" t="s">
        <v>142</v>
      </c>
      <c r="E203" s="213" t="s">
        <v>1088</v>
      </c>
      <c r="F203" s="214" t="s">
        <v>1089</v>
      </c>
      <c r="G203" s="215" t="s">
        <v>463</v>
      </c>
      <c r="H203" s="216">
        <v>1</v>
      </c>
      <c r="I203" s="217"/>
      <c r="J203" s="218">
        <f>ROUND(I203*H203,2)</f>
        <v>0</v>
      </c>
      <c r="K203" s="214" t="s">
        <v>19</v>
      </c>
      <c r="L203" s="44"/>
      <c r="M203" s="219" t="s">
        <v>19</v>
      </c>
      <c r="N203" s="220" t="s">
        <v>42</v>
      </c>
      <c r="O203" s="84"/>
      <c r="P203" s="221">
        <f>O203*H203</f>
        <v>0</v>
      </c>
      <c r="Q203" s="221">
        <v>0</v>
      </c>
      <c r="R203" s="221">
        <f>Q203*H203</f>
        <v>0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147</v>
      </c>
      <c r="AT203" s="223" t="s">
        <v>142</v>
      </c>
      <c r="AU203" s="223" t="s">
        <v>81</v>
      </c>
      <c r="AY203" s="17" t="s">
        <v>138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79</v>
      </c>
      <c r="BK203" s="224">
        <f>ROUND(I203*H203,2)</f>
        <v>0</v>
      </c>
      <c r="BL203" s="17" t="s">
        <v>147</v>
      </c>
      <c r="BM203" s="223" t="s">
        <v>1090</v>
      </c>
    </row>
    <row r="204" spans="1:63" s="12" customFormat="1" ht="25.9" customHeight="1">
      <c r="A204" s="12"/>
      <c r="B204" s="196"/>
      <c r="C204" s="197"/>
      <c r="D204" s="198" t="s">
        <v>70</v>
      </c>
      <c r="E204" s="199" t="s">
        <v>1091</v>
      </c>
      <c r="F204" s="199" t="s">
        <v>1092</v>
      </c>
      <c r="G204" s="197"/>
      <c r="H204" s="197"/>
      <c r="I204" s="200"/>
      <c r="J204" s="201">
        <f>BK204</f>
        <v>0</v>
      </c>
      <c r="K204" s="197"/>
      <c r="L204" s="202"/>
      <c r="M204" s="203"/>
      <c r="N204" s="204"/>
      <c r="O204" s="204"/>
      <c r="P204" s="205">
        <f>P205+P209+P220+P224+P228+P235+P241</f>
        <v>0</v>
      </c>
      <c r="Q204" s="204"/>
      <c r="R204" s="205">
        <f>R205+R209+R220+R224+R228+R235+R241</f>
        <v>0</v>
      </c>
      <c r="S204" s="204"/>
      <c r="T204" s="206">
        <f>T205+T209+T220+T224+T228+T235+T241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79</v>
      </c>
      <c r="AT204" s="208" t="s">
        <v>70</v>
      </c>
      <c r="AU204" s="208" t="s">
        <v>71</v>
      </c>
      <c r="AY204" s="207" t="s">
        <v>138</v>
      </c>
      <c r="BK204" s="209">
        <f>BK205+BK209+BK220+BK224+BK228+BK235+BK241</f>
        <v>0</v>
      </c>
    </row>
    <row r="205" spans="1:63" s="12" customFormat="1" ht="22.8" customHeight="1">
      <c r="A205" s="12"/>
      <c r="B205" s="196"/>
      <c r="C205" s="197"/>
      <c r="D205" s="198" t="s">
        <v>70</v>
      </c>
      <c r="E205" s="210" t="s">
        <v>1093</v>
      </c>
      <c r="F205" s="210" t="s">
        <v>1094</v>
      </c>
      <c r="G205" s="197"/>
      <c r="H205" s="197"/>
      <c r="I205" s="200"/>
      <c r="J205" s="211">
        <f>BK205</f>
        <v>0</v>
      </c>
      <c r="K205" s="197"/>
      <c r="L205" s="202"/>
      <c r="M205" s="203"/>
      <c r="N205" s="204"/>
      <c r="O205" s="204"/>
      <c r="P205" s="205">
        <f>SUM(P206:P208)</f>
        <v>0</v>
      </c>
      <c r="Q205" s="204"/>
      <c r="R205" s="205">
        <f>SUM(R206:R208)</f>
        <v>0</v>
      </c>
      <c r="S205" s="204"/>
      <c r="T205" s="206">
        <f>SUM(T206:T208)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79</v>
      </c>
      <c r="AT205" s="208" t="s">
        <v>70</v>
      </c>
      <c r="AU205" s="208" t="s">
        <v>79</v>
      </c>
      <c r="AY205" s="207" t="s">
        <v>138</v>
      </c>
      <c r="BK205" s="209">
        <f>SUM(BK206:BK208)</f>
        <v>0</v>
      </c>
    </row>
    <row r="206" spans="1:65" s="2" customFormat="1" ht="16.5" customHeight="1">
      <c r="A206" s="38"/>
      <c r="B206" s="39"/>
      <c r="C206" s="212" t="s">
        <v>1095</v>
      </c>
      <c r="D206" s="212" t="s">
        <v>142</v>
      </c>
      <c r="E206" s="213" t="s">
        <v>1096</v>
      </c>
      <c r="F206" s="214" t="s">
        <v>1097</v>
      </c>
      <c r="G206" s="215" t="s">
        <v>448</v>
      </c>
      <c r="H206" s="216">
        <v>3</v>
      </c>
      <c r="I206" s="217"/>
      <c r="J206" s="218">
        <f>ROUND(I206*H206,2)</f>
        <v>0</v>
      </c>
      <c r="K206" s="214" t="s">
        <v>19</v>
      </c>
      <c r="L206" s="44"/>
      <c r="M206" s="219" t="s">
        <v>19</v>
      </c>
      <c r="N206" s="220" t="s">
        <v>42</v>
      </c>
      <c r="O206" s="84"/>
      <c r="P206" s="221">
        <f>O206*H206</f>
        <v>0</v>
      </c>
      <c r="Q206" s="221">
        <v>0</v>
      </c>
      <c r="R206" s="221">
        <f>Q206*H206</f>
        <v>0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147</v>
      </c>
      <c r="AT206" s="223" t="s">
        <v>142</v>
      </c>
      <c r="AU206" s="223" t="s">
        <v>81</v>
      </c>
      <c r="AY206" s="17" t="s">
        <v>138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79</v>
      </c>
      <c r="BK206" s="224">
        <f>ROUND(I206*H206,2)</f>
        <v>0</v>
      </c>
      <c r="BL206" s="17" t="s">
        <v>147</v>
      </c>
      <c r="BM206" s="223" t="s">
        <v>1098</v>
      </c>
    </row>
    <row r="207" spans="1:65" s="2" customFormat="1" ht="16.5" customHeight="1">
      <c r="A207" s="38"/>
      <c r="B207" s="39"/>
      <c r="C207" s="212" t="s">
        <v>1099</v>
      </c>
      <c r="D207" s="212" t="s">
        <v>142</v>
      </c>
      <c r="E207" s="213" t="s">
        <v>1100</v>
      </c>
      <c r="F207" s="214" t="s">
        <v>1101</v>
      </c>
      <c r="G207" s="215" t="s">
        <v>448</v>
      </c>
      <c r="H207" s="216">
        <v>13</v>
      </c>
      <c r="I207" s="217"/>
      <c r="J207" s="218">
        <f>ROUND(I207*H207,2)</f>
        <v>0</v>
      </c>
      <c r="K207" s="214" t="s">
        <v>19</v>
      </c>
      <c r="L207" s="44"/>
      <c r="M207" s="219" t="s">
        <v>19</v>
      </c>
      <c r="N207" s="220" t="s">
        <v>42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147</v>
      </c>
      <c r="AT207" s="223" t="s">
        <v>142</v>
      </c>
      <c r="AU207" s="223" t="s">
        <v>81</v>
      </c>
      <c r="AY207" s="17" t="s">
        <v>138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79</v>
      </c>
      <c r="BK207" s="224">
        <f>ROUND(I207*H207,2)</f>
        <v>0</v>
      </c>
      <c r="BL207" s="17" t="s">
        <v>147</v>
      </c>
      <c r="BM207" s="223" t="s">
        <v>1102</v>
      </c>
    </row>
    <row r="208" spans="1:65" s="2" customFormat="1" ht="16.5" customHeight="1">
      <c r="A208" s="38"/>
      <c r="B208" s="39"/>
      <c r="C208" s="212" t="s">
        <v>1103</v>
      </c>
      <c r="D208" s="212" t="s">
        <v>142</v>
      </c>
      <c r="E208" s="213" t="s">
        <v>1104</v>
      </c>
      <c r="F208" s="214" t="s">
        <v>1105</v>
      </c>
      <c r="G208" s="215" t="s">
        <v>448</v>
      </c>
      <c r="H208" s="216">
        <v>9</v>
      </c>
      <c r="I208" s="217"/>
      <c r="J208" s="218">
        <f>ROUND(I208*H208,2)</f>
        <v>0</v>
      </c>
      <c r="K208" s="214" t="s">
        <v>19</v>
      </c>
      <c r="L208" s="44"/>
      <c r="M208" s="219" t="s">
        <v>19</v>
      </c>
      <c r="N208" s="220" t="s">
        <v>42</v>
      </c>
      <c r="O208" s="84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147</v>
      </c>
      <c r="AT208" s="223" t="s">
        <v>142</v>
      </c>
      <c r="AU208" s="223" t="s">
        <v>81</v>
      </c>
      <c r="AY208" s="17" t="s">
        <v>138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79</v>
      </c>
      <c r="BK208" s="224">
        <f>ROUND(I208*H208,2)</f>
        <v>0</v>
      </c>
      <c r="BL208" s="17" t="s">
        <v>147</v>
      </c>
      <c r="BM208" s="223" t="s">
        <v>1106</v>
      </c>
    </row>
    <row r="209" spans="1:63" s="12" customFormat="1" ht="22.8" customHeight="1">
      <c r="A209" s="12"/>
      <c r="B209" s="196"/>
      <c r="C209" s="197"/>
      <c r="D209" s="198" t="s">
        <v>70</v>
      </c>
      <c r="E209" s="210" t="s">
        <v>1107</v>
      </c>
      <c r="F209" s="210" t="s">
        <v>1108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SUM(P210:P219)</f>
        <v>0</v>
      </c>
      <c r="Q209" s="204"/>
      <c r="R209" s="205">
        <f>SUM(R210:R219)</f>
        <v>0</v>
      </c>
      <c r="S209" s="204"/>
      <c r="T209" s="206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79</v>
      </c>
      <c r="AT209" s="208" t="s">
        <v>70</v>
      </c>
      <c r="AU209" s="208" t="s">
        <v>79</v>
      </c>
      <c r="AY209" s="207" t="s">
        <v>138</v>
      </c>
      <c r="BK209" s="209">
        <f>SUM(BK210:BK219)</f>
        <v>0</v>
      </c>
    </row>
    <row r="210" spans="1:65" s="2" customFormat="1" ht="16.5" customHeight="1">
      <c r="A210" s="38"/>
      <c r="B210" s="39"/>
      <c r="C210" s="212" t="s">
        <v>1109</v>
      </c>
      <c r="D210" s="212" t="s">
        <v>142</v>
      </c>
      <c r="E210" s="213" t="s">
        <v>1110</v>
      </c>
      <c r="F210" s="214" t="s">
        <v>1111</v>
      </c>
      <c r="G210" s="215" t="s">
        <v>243</v>
      </c>
      <c r="H210" s="216">
        <v>89</v>
      </c>
      <c r="I210" s="217"/>
      <c r="J210" s="218">
        <f>ROUND(I210*H210,2)</f>
        <v>0</v>
      </c>
      <c r="K210" s="214" t="s">
        <v>19</v>
      </c>
      <c r="L210" s="44"/>
      <c r="M210" s="219" t="s">
        <v>19</v>
      </c>
      <c r="N210" s="220" t="s">
        <v>42</v>
      </c>
      <c r="O210" s="84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147</v>
      </c>
      <c r="AT210" s="223" t="s">
        <v>142</v>
      </c>
      <c r="AU210" s="223" t="s">
        <v>81</v>
      </c>
      <c r="AY210" s="17" t="s">
        <v>138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79</v>
      </c>
      <c r="BK210" s="224">
        <f>ROUND(I210*H210,2)</f>
        <v>0</v>
      </c>
      <c r="BL210" s="17" t="s">
        <v>147</v>
      </c>
      <c r="BM210" s="223" t="s">
        <v>1112</v>
      </c>
    </row>
    <row r="211" spans="1:65" s="2" customFormat="1" ht="16.5" customHeight="1">
      <c r="A211" s="38"/>
      <c r="B211" s="39"/>
      <c r="C211" s="212" t="s">
        <v>1113</v>
      </c>
      <c r="D211" s="212" t="s">
        <v>142</v>
      </c>
      <c r="E211" s="213" t="s">
        <v>1114</v>
      </c>
      <c r="F211" s="214" t="s">
        <v>1115</v>
      </c>
      <c r="G211" s="215" t="s">
        <v>243</v>
      </c>
      <c r="H211" s="216">
        <v>92</v>
      </c>
      <c r="I211" s="217"/>
      <c r="J211" s="218">
        <f>ROUND(I211*H211,2)</f>
        <v>0</v>
      </c>
      <c r="K211" s="214" t="s">
        <v>19</v>
      </c>
      <c r="L211" s="44"/>
      <c r="M211" s="219" t="s">
        <v>19</v>
      </c>
      <c r="N211" s="220" t="s">
        <v>42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147</v>
      </c>
      <c r="AT211" s="223" t="s">
        <v>142</v>
      </c>
      <c r="AU211" s="223" t="s">
        <v>81</v>
      </c>
      <c r="AY211" s="17" t="s">
        <v>138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79</v>
      </c>
      <c r="BK211" s="224">
        <f>ROUND(I211*H211,2)</f>
        <v>0</v>
      </c>
      <c r="BL211" s="17" t="s">
        <v>147</v>
      </c>
      <c r="BM211" s="223" t="s">
        <v>1116</v>
      </c>
    </row>
    <row r="212" spans="1:65" s="2" customFormat="1" ht="16.5" customHeight="1">
      <c r="A212" s="38"/>
      <c r="B212" s="39"/>
      <c r="C212" s="212" t="s">
        <v>1117</v>
      </c>
      <c r="D212" s="212" t="s">
        <v>142</v>
      </c>
      <c r="E212" s="213" t="s">
        <v>1118</v>
      </c>
      <c r="F212" s="214" t="s">
        <v>1119</v>
      </c>
      <c r="G212" s="215" t="s">
        <v>243</v>
      </c>
      <c r="H212" s="216">
        <v>32</v>
      </c>
      <c r="I212" s="217"/>
      <c r="J212" s="218">
        <f>ROUND(I212*H212,2)</f>
        <v>0</v>
      </c>
      <c r="K212" s="214" t="s">
        <v>19</v>
      </c>
      <c r="L212" s="44"/>
      <c r="M212" s="219" t="s">
        <v>19</v>
      </c>
      <c r="N212" s="220" t="s">
        <v>42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147</v>
      </c>
      <c r="AT212" s="223" t="s">
        <v>142</v>
      </c>
      <c r="AU212" s="223" t="s">
        <v>81</v>
      </c>
      <c r="AY212" s="17" t="s">
        <v>138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79</v>
      </c>
      <c r="BK212" s="224">
        <f>ROUND(I212*H212,2)</f>
        <v>0</v>
      </c>
      <c r="BL212" s="17" t="s">
        <v>147</v>
      </c>
      <c r="BM212" s="223" t="s">
        <v>1120</v>
      </c>
    </row>
    <row r="213" spans="1:65" s="2" customFormat="1" ht="16.5" customHeight="1">
      <c r="A213" s="38"/>
      <c r="B213" s="39"/>
      <c r="C213" s="212" t="s">
        <v>1121</v>
      </c>
      <c r="D213" s="212" t="s">
        <v>142</v>
      </c>
      <c r="E213" s="213" t="s">
        <v>1122</v>
      </c>
      <c r="F213" s="214" t="s">
        <v>1123</v>
      </c>
      <c r="G213" s="215" t="s">
        <v>448</v>
      </c>
      <c r="H213" s="216">
        <v>3</v>
      </c>
      <c r="I213" s="217"/>
      <c r="J213" s="218">
        <f>ROUND(I213*H213,2)</f>
        <v>0</v>
      </c>
      <c r="K213" s="214" t="s">
        <v>19</v>
      </c>
      <c r="L213" s="44"/>
      <c r="M213" s="219" t="s">
        <v>19</v>
      </c>
      <c r="N213" s="220" t="s">
        <v>42</v>
      </c>
      <c r="O213" s="84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147</v>
      </c>
      <c r="AT213" s="223" t="s">
        <v>142</v>
      </c>
      <c r="AU213" s="223" t="s">
        <v>81</v>
      </c>
      <c r="AY213" s="17" t="s">
        <v>138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79</v>
      </c>
      <c r="BK213" s="224">
        <f>ROUND(I213*H213,2)</f>
        <v>0</v>
      </c>
      <c r="BL213" s="17" t="s">
        <v>147</v>
      </c>
      <c r="BM213" s="223" t="s">
        <v>1124</v>
      </c>
    </row>
    <row r="214" spans="1:65" s="2" customFormat="1" ht="16.5" customHeight="1">
      <c r="A214" s="38"/>
      <c r="B214" s="39"/>
      <c r="C214" s="212" t="s">
        <v>1125</v>
      </c>
      <c r="D214" s="212" t="s">
        <v>142</v>
      </c>
      <c r="E214" s="213" t="s">
        <v>1126</v>
      </c>
      <c r="F214" s="214" t="s">
        <v>1127</v>
      </c>
      <c r="G214" s="215" t="s">
        <v>448</v>
      </c>
      <c r="H214" s="216">
        <v>9</v>
      </c>
      <c r="I214" s="217"/>
      <c r="J214" s="218">
        <f>ROUND(I214*H214,2)</f>
        <v>0</v>
      </c>
      <c r="K214" s="214" t="s">
        <v>19</v>
      </c>
      <c r="L214" s="44"/>
      <c r="M214" s="219" t="s">
        <v>19</v>
      </c>
      <c r="N214" s="220" t="s">
        <v>42</v>
      </c>
      <c r="O214" s="84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147</v>
      </c>
      <c r="AT214" s="223" t="s">
        <v>142</v>
      </c>
      <c r="AU214" s="223" t="s">
        <v>81</v>
      </c>
      <c r="AY214" s="17" t="s">
        <v>138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79</v>
      </c>
      <c r="BK214" s="224">
        <f>ROUND(I214*H214,2)</f>
        <v>0</v>
      </c>
      <c r="BL214" s="17" t="s">
        <v>147</v>
      </c>
      <c r="BM214" s="223" t="s">
        <v>1128</v>
      </c>
    </row>
    <row r="215" spans="1:65" s="2" customFormat="1" ht="16.5" customHeight="1">
      <c r="A215" s="38"/>
      <c r="B215" s="39"/>
      <c r="C215" s="212" t="s">
        <v>1129</v>
      </c>
      <c r="D215" s="212" t="s">
        <v>142</v>
      </c>
      <c r="E215" s="213" t="s">
        <v>1130</v>
      </c>
      <c r="F215" s="214" t="s">
        <v>1131</v>
      </c>
      <c r="G215" s="215" t="s">
        <v>448</v>
      </c>
      <c r="H215" s="216">
        <v>4</v>
      </c>
      <c r="I215" s="217"/>
      <c r="J215" s="218">
        <f>ROUND(I215*H215,2)</f>
        <v>0</v>
      </c>
      <c r="K215" s="214" t="s">
        <v>19</v>
      </c>
      <c r="L215" s="44"/>
      <c r="M215" s="219" t="s">
        <v>19</v>
      </c>
      <c r="N215" s="220" t="s">
        <v>42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147</v>
      </c>
      <c r="AT215" s="223" t="s">
        <v>142</v>
      </c>
      <c r="AU215" s="223" t="s">
        <v>81</v>
      </c>
      <c r="AY215" s="17" t="s">
        <v>138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79</v>
      </c>
      <c r="BK215" s="224">
        <f>ROUND(I215*H215,2)</f>
        <v>0</v>
      </c>
      <c r="BL215" s="17" t="s">
        <v>147</v>
      </c>
      <c r="BM215" s="223" t="s">
        <v>1132</v>
      </c>
    </row>
    <row r="216" spans="1:65" s="2" customFormat="1" ht="16.5" customHeight="1">
      <c r="A216" s="38"/>
      <c r="B216" s="39"/>
      <c r="C216" s="212" t="s">
        <v>1133</v>
      </c>
      <c r="D216" s="212" t="s">
        <v>142</v>
      </c>
      <c r="E216" s="213" t="s">
        <v>1134</v>
      </c>
      <c r="F216" s="214" t="s">
        <v>1135</v>
      </c>
      <c r="G216" s="215" t="s">
        <v>448</v>
      </c>
      <c r="H216" s="216">
        <v>9</v>
      </c>
      <c r="I216" s="217"/>
      <c r="J216" s="218">
        <f>ROUND(I216*H216,2)</f>
        <v>0</v>
      </c>
      <c r="K216" s="214" t="s">
        <v>19</v>
      </c>
      <c r="L216" s="44"/>
      <c r="M216" s="219" t="s">
        <v>19</v>
      </c>
      <c r="N216" s="220" t="s">
        <v>42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147</v>
      </c>
      <c r="AT216" s="223" t="s">
        <v>142</v>
      </c>
      <c r="AU216" s="223" t="s">
        <v>81</v>
      </c>
      <c r="AY216" s="17" t="s">
        <v>138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79</v>
      </c>
      <c r="BK216" s="224">
        <f>ROUND(I216*H216,2)</f>
        <v>0</v>
      </c>
      <c r="BL216" s="17" t="s">
        <v>147</v>
      </c>
      <c r="BM216" s="223" t="s">
        <v>1136</v>
      </c>
    </row>
    <row r="217" spans="1:65" s="2" customFormat="1" ht="16.5" customHeight="1">
      <c r="A217" s="38"/>
      <c r="B217" s="39"/>
      <c r="C217" s="212" t="s">
        <v>1137</v>
      </c>
      <c r="D217" s="212" t="s">
        <v>142</v>
      </c>
      <c r="E217" s="213" t="s">
        <v>1138</v>
      </c>
      <c r="F217" s="214" t="s">
        <v>1139</v>
      </c>
      <c r="G217" s="215" t="s">
        <v>448</v>
      </c>
      <c r="H217" s="216">
        <v>1</v>
      </c>
      <c r="I217" s="217"/>
      <c r="J217" s="218">
        <f>ROUND(I217*H217,2)</f>
        <v>0</v>
      </c>
      <c r="K217" s="214" t="s">
        <v>19</v>
      </c>
      <c r="L217" s="44"/>
      <c r="M217" s="219" t="s">
        <v>19</v>
      </c>
      <c r="N217" s="220" t="s">
        <v>42</v>
      </c>
      <c r="O217" s="84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3" t="s">
        <v>147</v>
      </c>
      <c r="AT217" s="223" t="s">
        <v>142</v>
      </c>
      <c r="AU217" s="223" t="s">
        <v>81</v>
      </c>
      <c r="AY217" s="17" t="s">
        <v>138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7" t="s">
        <v>79</v>
      </c>
      <c r="BK217" s="224">
        <f>ROUND(I217*H217,2)</f>
        <v>0</v>
      </c>
      <c r="BL217" s="17" t="s">
        <v>147</v>
      </c>
      <c r="BM217" s="223" t="s">
        <v>1140</v>
      </c>
    </row>
    <row r="218" spans="1:65" s="2" customFormat="1" ht="16.5" customHeight="1">
      <c r="A218" s="38"/>
      <c r="B218" s="39"/>
      <c r="C218" s="212" t="s">
        <v>1141</v>
      </c>
      <c r="D218" s="212" t="s">
        <v>142</v>
      </c>
      <c r="E218" s="213" t="s">
        <v>1142</v>
      </c>
      <c r="F218" s="214" t="s">
        <v>1143</v>
      </c>
      <c r="G218" s="215" t="s">
        <v>448</v>
      </c>
      <c r="H218" s="216">
        <v>6</v>
      </c>
      <c r="I218" s="217"/>
      <c r="J218" s="218">
        <f>ROUND(I218*H218,2)</f>
        <v>0</v>
      </c>
      <c r="K218" s="214" t="s">
        <v>19</v>
      </c>
      <c r="L218" s="44"/>
      <c r="M218" s="219" t="s">
        <v>19</v>
      </c>
      <c r="N218" s="220" t="s">
        <v>42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147</v>
      </c>
      <c r="AT218" s="223" t="s">
        <v>142</v>
      </c>
      <c r="AU218" s="223" t="s">
        <v>81</v>
      </c>
      <c r="AY218" s="17" t="s">
        <v>138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79</v>
      </c>
      <c r="BK218" s="224">
        <f>ROUND(I218*H218,2)</f>
        <v>0</v>
      </c>
      <c r="BL218" s="17" t="s">
        <v>147</v>
      </c>
      <c r="BM218" s="223" t="s">
        <v>1144</v>
      </c>
    </row>
    <row r="219" spans="1:65" s="2" customFormat="1" ht="16.5" customHeight="1">
      <c r="A219" s="38"/>
      <c r="B219" s="39"/>
      <c r="C219" s="212" t="s">
        <v>1145</v>
      </c>
      <c r="D219" s="212" t="s">
        <v>142</v>
      </c>
      <c r="E219" s="213" t="s">
        <v>1146</v>
      </c>
      <c r="F219" s="214" t="s">
        <v>898</v>
      </c>
      <c r="G219" s="215" t="s">
        <v>899</v>
      </c>
      <c r="H219" s="216">
        <v>1</v>
      </c>
      <c r="I219" s="217"/>
      <c r="J219" s="218">
        <f>ROUND(I219*H219,2)</f>
        <v>0</v>
      </c>
      <c r="K219" s="214" t="s">
        <v>19</v>
      </c>
      <c r="L219" s="44"/>
      <c r="M219" s="219" t="s">
        <v>19</v>
      </c>
      <c r="N219" s="220" t="s">
        <v>42</v>
      </c>
      <c r="O219" s="84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147</v>
      </c>
      <c r="AT219" s="223" t="s">
        <v>142</v>
      </c>
      <c r="AU219" s="223" t="s">
        <v>81</v>
      </c>
      <c r="AY219" s="17" t="s">
        <v>138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79</v>
      </c>
      <c r="BK219" s="224">
        <f>ROUND(I219*H219,2)</f>
        <v>0</v>
      </c>
      <c r="BL219" s="17" t="s">
        <v>147</v>
      </c>
      <c r="BM219" s="223" t="s">
        <v>1147</v>
      </c>
    </row>
    <row r="220" spans="1:63" s="12" customFormat="1" ht="22.8" customHeight="1">
      <c r="A220" s="12"/>
      <c r="B220" s="196"/>
      <c r="C220" s="197"/>
      <c r="D220" s="198" t="s">
        <v>70</v>
      </c>
      <c r="E220" s="210" t="s">
        <v>1148</v>
      </c>
      <c r="F220" s="210" t="s">
        <v>1149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SUM(P221:P223)</f>
        <v>0</v>
      </c>
      <c r="Q220" s="204"/>
      <c r="R220" s="205">
        <f>SUM(R221:R223)</f>
        <v>0</v>
      </c>
      <c r="S220" s="204"/>
      <c r="T220" s="206">
        <f>SUM(T221:T223)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79</v>
      </c>
      <c r="AT220" s="208" t="s">
        <v>70</v>
      </c>
      <c r="AU220" s="208" t="s">
        <v>79</v>
      </c>
      <c r="AY220" s="207" t="s">
        <v>138</v>
      </c>
      <c r="BK220" s="209">
        <f>SUM(BK221:BK223)</f>
        <v>0</v>
      </c>
    </row>
    <row r="221" spans="1:65" s="2" customFormat="1" ht="16.5" customHeight="1">
      <c r="A221" s="38"/>
      <c r="B221" s="39"/>
      <c r="C221" s="212" t="s">
        <v>1150</v>
      </c>
      <c r="D221" s="212" t="s">
        <v>142</v>
      </c>
      <c r="E221" s="213" t="s">
        <v>1151</v>
      </c>
      <c r="F221" s="214" t="s">
        <v>1152</v>
      </c>
      <c r="G221" s="215" t="s">
        <v>243</v>
      </c>
      <c r="H221" s="216">
        <v>60</v>
      </c>
      <c r="I221" s="217"/>
      <c r="J221" s="218">
        <f>ROUND(I221*H221,2)</f>
        <v>0</v>
      </c>
      <c r="K221" s="214" t="s">
        <v>19</v>
      </c>
      <c r="L221" s="44"/>
      <c r="M221" s="219" t="s">
        <v>19</v>
      </c>
      <c r="N221" s="220" t="s">
        <v>42</v>
      </c>
      <c r="O221" s="84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147</v>
      </c>
      <c r="AT221" s="223" t="s">
        <v>142</v>
      </c>
      <c r="AU221" s="223" t="s">
        <v>81</v>
      </c>
      <c r="AY221" s="17" t="s">
        <v>138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79</v>
      </c>
      <c r="BK221" s="224">
        <f>ROUND(I221*H221,2)</f>
        <v>0</v>
      </c>
      <c r="BL221" s="17" t="s">
        <v>147</v>
      </c>
      <c r="BM221" s="223" t="s">
        <v>1153</v>
      </c>
    </row>
    <row r="222" spans="1:65" s="2" customFormat="1" ht="16.5" customHeight="1">
      <c r="A222" s="38"/>
      <c r="B222" s="39"/>
      <c r="C222" s="212" t="s">
        <v>1154</v>
      </c>
      <c r="D222" s="212" t="s">
        <v>142</v>
      </c>
      <c r="E222" s="213" t="s">
        <v>1155</v>
      </c>
      <c r="F222" s="214" t="s">
        <v>1156</v>
      </c>
      <c r="G222" s="215" t="s">
        <v>243</v>
      </c>
      <c r="H222" s="216">
        <v>13</v>
      </c>
      <c r="I222" s="217"/>
      <c r="J222" s="218">
        <f>ROUND(I222*H222,2)</f>
        <v>0</v>
      </c>
      <c r="K222" s="214" t="s">
        <v>19</v>
      </c>
      <c r="L222" s="44"/>
      <c r="M222" s="219" t="s">
        <v>19</v>
      </c>
      <c r="N222" s="220" t="s">
        <v>42</v>
      </c>
      <c r="O222" s="84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147</v>
      </c>
      <c r="AT222" s="223" t="s">
        <v>142</v>
      </c>
      <c r="AU222" s="223" t="s">
        <v>81</v>
      </c>
      <c r="AY222" s="17" t="s">
        <v>138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79</v>
      </c>
      <c r="BK222" s="224">
        <f>ROUND(I222*H222,2)</f>
        <v>0</v>
      </c>
      <c r="BL222" s="17" t="s">
        <v>147</v>
      </c>
      <c r="BM222" s="223" t="s">
        <v>1157</v>
      </c>
    </row>
    <row r="223" spans="1:65" s="2" customFormat="1" ht="16.5" customHeight="1">
      <c r="A223" s="38"/>
      <c r="B223" s="39"/>
      <c r="C223" s="212" t="s">
        <v>1158</v>
      </c>
      <c r="D223" s="212" t="s">
        <v>142</v>
      </c>
      <c r="E223" s="213" t="s">
        <v>1159</v>
      </c>
      <c r="F223" s="214" t="s">
        <v>1160</v>
      </c>
      <c r="G223" s="215" t="s">
        <v>243</v>
      </c>
      <c r="H223" s="216">
        <v>51</v>
      </c>
      <c r="I223" s="217"/>
      <c r="J223" s="218">
        <f>ROUND(I223*H223,2)</f>
        <v>0</v>
      </c>
      <c r="K223" s="214" t="s">
        <v>19</v>
      </c>
      <c r="L223" s="44"/>
      <c r="M223" s="219" t="s">
        <v>19</v>
      </c>
      <c r="N223" s="220" t="s">
        <v>42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147</v>
      </c>
      <c r="AT223" s="223" t="s">
        <v>142</v>
      </c>
      <c r="AU223" s="223" t="s">
        <v>81</v>
      </c>
      <c r="AY223" s="17" t="s">
        <v>138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79</v>
      </c>
      <c r="BK223" s="224">
        <f>ROUND(I223*H223,2)</f>
        <v>0</v>
      </c>
      <c r="BL223" s="17" t="s">
        <v>147</v>
      </c>
      <c r="BM223" s="223" t="s">
        <v>1161</v>
      </c>
    </row>
    <row r="224" spans="1:63" s="12" customFormat="1" ht="22.8" customHeight="1">
      <c r="A224" s="12"/>
      <c r="B224" s="196"/>
      <c r="C224" s="197"/>
      <c r="D224" s="198" t="s">
        <v>70</v>
      </c>
      <c r="E224" s="210" t="s">
        <v>1162</v>
      </c>
      <c r="F224" s="210" t="s">
        <v>1163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SUM(P225:P227)</f>
        <v>0</v>
      </c>
      <c r="Q224" s="204"/>
      <c r="R224" s="205">
        <f>SUM(R225:R227)</f>
        <v>0</v>
      </c>
      <c r="S224" s="204"/>
      <c r="T224" s="206">
        <f>SUM(T225:T227)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79</v>
      </c>
      <c r="AT224" s="208" t="s">
        <v>70</v>
      </c>
      <c r="AU224" s="208" t="s">
        <v>79</v>
      </c>
      <c r="AY224" s="207" t="s">
        <v>138</v>
      </c>
      <c r="BK224" s="209">
        <f>SUM(BK225:BK227)</f>
        <v>0</v>
      </c>
    </row>
    <row r="225" spans="1:65" s="2" customFormat="1" ht="16.5" customHeight="1">
      <c r="A225" s="38"/>
      <c r="B225" s="39"/>
      <c r="C225" s="212" t="s">
        <v>1164</v>
      </c>
      <c r="D225" s="212" t="s">
        <v>142</v>
      </c>
      <c r="E225" s="213" t="s">
        <v>1165</v>
      </c>
      <c r="F225" s="214" t="s">
        <v>1166</v>
      </c>
      <c r="G225" s="215" t="s">
        <v>243</v>
      </c>
      <c r="H225" s="216">
        <v>29</v>
      </c>
      <c r="I225" s="217"/>
      <c r="J225" s="218">
        <f>ROUND(I225*H225,2)</f>
        <v>0</v>
      </c>
      <c r="K225" s="214" t="s">
        <v>19</v>
      </c>
      <c r="L225" s="44"/>
      <c r="M225" s="219" t="s">
        <v>19</v>
      </c>
      <c r="N225" s="220" t="s">
        <v>42</v>
      </c>
      <c r="O225" s="84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3" t="s">
        <v>147</v>
      </c>
      <c r="AT225" s="223" t="s">
        <v>142</v>
      </c>
      <c r="AU225" s="223" t="s">
        <v>81</v>
      </c>
      <c r="AY225" s="17" t="s">
        <v>138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79</v>
      </c>
      <c r="BK225" s="224">
        <f>ROUND(I225*H225,2)</f>
        <v>0</v>
      </c>
      <c r="BL225" s="17" t="s">
        <v>147</v>
      </c>
      <c r="BM225" s="223" t="s">
        <v>1167</v>
      </c>
    </row>
    <row r="226" spans="1:65" s="2" customFormat="1" ht="16.5" customHeight="1">
      <c r="A226" s="38"/>
      <c r="B226" s="39"/>
      <c r="C226" s="212" t="s">
        <v>1168</v>
      </c>
      <c r="D226" s="212" t="s">
        <v>142</v>
      </c>
      <c r="E226" s="213" t="s">
        <v>1169</v>
      </c>
      <c r="F226" s="214" t="s">
        <v>1170</v>
      </c>
      <c r="G226" s="215" t="s">
        <v>243</v>
      </c>
      <c r="H226" s="216">
        <v>19</v>
      </c>
      <c r="I226" s="217"/>
      <c r="J226" s="218">
        <f>ROUND(I226*H226,2)</f>
        <v>0</v>
      </c>
      <c r="K226" s="214" t="s">
        <v>19</v>
      </c>
      <c r="L226" s="44"/>
      <c r="M226" s="219" t="s">
        <v>19</v>
      </c>
      <c r="N226" s="220" t="s">
        <v>42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147</v>
      </c>
      <c r="AT226" s="223" t="s">
        <v>142</v>
      </c>
      <c r="AU226" s="223" t="s">
        <v>81</v>
      </c>
      <c r="AY226" s="17" t="s">
        <v>138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79</v>
      </c>
      <c r="BK226" s="224">
        <f>ROUND(I226*H226,2)</f>
        <v>0</v>
      </c>
      <c r="BL226" s="17" t="s">
        <v>147</v>
      </c>
      <c r="BM226" s="223" t="s">
        <v>1171</v>
      </c>
    </row>
    <row r="227" spans="1:65" s="2" customFormat="1" ht="16.5" customHeight="1">
      <c r="A227" s="38"/>
      <c r="B227" s="39"/>
      <c r="C227" s="212" t="s">
        <v>1172</v>
      </c>
      <c r="D227" s="212" t="s">
        <v>142</v>
      </c>
      <c r="E227" s="213" t="s">
        <v>1173</v>
      </c>
      <c r="F227" s="214" t="s">
        <v>1174</v>
      </c>
      <c r="G227" s="215" t="s">
        <v>243</v>
      </c>
      <c r="H227" s="216">
        <v>41</v>
      </c>
      <c r="I227" s="217"/>
      <c r="J227" s="218">
        <f>ROUND(I227*H227,2)</f>
        <v>0</v>
      </c>
      <c r="K227" s="214" t="s">
        <v>19</v>
      </c>
      <c r="L227" s="44"/>
      <c r="M227" s="219" t="s">
        <v>19</v>
      </c>
      <c r="N227" s="220" t="s">
        <v>42</v>
      </c>
      <c r="O227" s="84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147</v>
      </c>
      <c r="AT227" s="223" t="s">
        <v>142</v>
      </c>
      <c r="AU227" s="223" t="s">
        <v>81</v>
      </c>
      <c r="AY227" s="17" t="s">
        <v>138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79</v>
      </c>
      <c r="BK227" s="224">
        <f>ROUND(I227*H227,2)</f>
        <v>0</v>
      </c>
      <c r="BL227" s="17" t="s">
        <v>147</v>
      </c>
      <c r="BM227" s="223" t="s">
        <v>1175</v>
      </c>
    </row>
    <row r="228" spans="1:63" s="12" customFormat="1" ht="22.8" customHeight="1">
      <c r="A228" s="12"/>
      <c r="B228" s="196"/>
      <c r="C228" s="197"/>
      <c r="D228" s="198" t="s">
        <v>70</v>
      </c>
      <c r="E228" s="210" t="s">
        <v>1176</v>
      </c>
      <c r="F228" s="210" t="s">
        <v>1177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SUM(P229:P234)</f>
        <v>0</v>
      </c>
      <c r="Q228" s="204"/>
      <c r="R228" s="205">
        <f>SUM(R229:R234)</f>
        <v>0</v>
      </c>
      <c r="S228" s="204"/>
      <c r="T228" s="206">
        <f>SUM(T229:T234)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79</v>
      </c>
      <c r="AT228" s="208" t="s">
        <v>70</v>
      </c>
      <c r="AU228" s="208" t="s">
        <v>79</v>
      </c>
      <c r="AY228" s="207" t="s">
        <v>138</v>
      </c>
      <c r="BK228" s="209">
        <f>SUM(BK229:BK234)</f>
        <v>0</v>
      </c>
    </row>
    <row r="229" spans="1:65" s="2" customFormat="1" ht="16.5" customHeight="1">
      <c r="A229" s="38"/>
      <c r="B229" s="39"/>
      <c r="C229" s="212" t="s">
        <v>1178</v>
      </c>
      <c r="D229" s="212" t="s">
        <v>142</v>
      </c>
      <c r="E229" s="213" t="s">
        <v>1179</v>
      </c>
      <c r="F229" s="214" t="s">
        <v>1043</v>
      </c>
      <c r="G229" s="215" t="s">
        <v>448</v>
      </c>
      <c r="H229" s="216">
        <v>1</v>
      </c>
      <c r="I229" s="217"/>
      <c r="J229" s="218">
        <f>ROUND(I229*H229,2)</f>
        <v>0</v>
      </c>
      <c r="K229" s="214" t="s">
        <v>19</v>
      </c>
      <c r="L229" s="44"/>
      <c r="M229" s="219" t="s">
        <v>19</v>
      </c>
      <c r="N229" s="220" t="s">
        <v>42</v>
      </c>
      <c r="O229" s="84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147</v>
      </c>
      <c r="AT229" s="223" t="s">
        <v>142</v>
      </c>
      <c r="AU229" s="223" t="s">
        <v>81</v>
      </c>
      <c r="AY229" s="17" t="s">
        <v>138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79</v>
      </c>
      <c r="BK229" s="224">
        <f>ROUND(I229*H229,2)</f>
        <v>0</v>
      </c>
      <c r="BL229" s="17" t="s">
        <v>147</v>
      </c>
      <c r="BM229" s="223" t="s">
        <v>1180</v>
      </c>
    </row>
    <row r="230" spans="1:65" s="2" customFormat="1" ht="24.15" customHeight="1">
      <c r="A230" s="38"/>
      <c r="B230" s="39"/>
      <c r="C230" s="212" t="s">
        <v>1181</v>
      </c>
      <c r="D230" s="212" t="s">
        <v>142</v>
      </c>
      <c r="E230" s="213" t="s">
        <v>1045</v>
      </c>
      <c r="F230" s="214" t="s">
        <v>1046</v>
      </c>
      <c r="G230" s="215" t="s">
        <v>243</v>
      </c>
      <c r="H230" s="216">
        <v>126</v>
      </c>
      <c r="I230" s="217"/>
      <c r="J230" s="218">
        <f>ROUND(I230*H230,2)</f>
        <v>0</v>
      </c>
      <c r="K230" s="214" t="s">
        <v>19</v>
      </c>
      <c r="L230" s="44"/>
      <c r="M230" s="219" t="s">
        <v>19</v>
      </c>
      <c r="N230" s="220" t="s">
        <v>42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147</v>
      </c>
      <c r="AT230" s="223" t="s">
        <v>142</v>
      </c>
      <c r="AU230" s="223" t="s">
        <v>81</v>
      </c>
      <c r="AY230" s="17" t="s">
        <v>138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79</v>
      </c>
      <c r="BK230" s="224">
        <f>ROUND(I230*H230,2)</f>
        <v>0</v>
      </c>
      <c r="BL230" s="17" t="s">
        <v>147</v>
      </c>
      <c r="BM230" s="223" t="s">
        <v>1182</v>
      </c>
    </row>
    <row r="231" spans="1:65" s="2" customFormat="1" ht="24.15" customHeight="1">
      <c r="A231" s="38"/>
      <c r="B231" s="39"/>
      <c r="C231" s="212" t="s">
        <v>1183</v>
      </c>
      <c r="D231" s="212" t="s">
        <v>142</v>
      </c>
      <c r="E231" s="213" t="s">
        <v>1184</v>
      </c>
      <c r="F231" s="214" t="s">
        <v>1064</v>
      </c>
      <c r="G231" s="215" t="s">
        <v>463</v>
      </c>
      <c r="H231" s="216">
        <v>1</v>
      </c>
      <c r="I231" s="217"/>
      <c r="J231" s="218">
        <f>ROUND(I231*H231,2)</f>
        <v>0</v>
      </c>
      <c r="K231" s="214" t="s">
        <v>19</v>
      </c>
      <c r="L231" s="44"/>
      <c r="M231" s="219" t="s">
        <v>19</v>
      </c>
      <c r="N231" s="220" t="s">
        <v>42</v>
      </c>
      <c r="O231" s="84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147</v>
      </c>
      <c r="AT231" s="223" t="s">
        <v>142</v>
      </c>
      <c r="AU231" s="223" t="s">
        <v>81</v>
      </c>
      <c r="AY231" s="17" t="s">
        <v>138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79</v>
      </c>
      <c r="BK231" s="224">
        <f>ROUND(I231*H231,2)</f>
        <v>0</v>
      </c>
      <c r="BL231" s="17" t="s">
        <v>147</v>
      </c>
      <c r="BM231" s="223" t="s">
        <v>1185</v>
      </c>
    </row>
    <row r="232" spans="1:65" s="2" customFormat="1" ht="33" customHeight="1">
      <c r="A232" s="38"/>
      <c r="B232" s="39"/>
      <c r="C232" s="212" t="s">
        <v>1186</v>
      </c>
      <c r="D232" s="212" t="s">
        <v>142</v>
      </c>
      <c r="E232" s="213" t="s">
        <v>1187</v>
      </c>
      <c r="F232" s="214" t="s">
        <v>1188</v>
      </c>
      <c r="G232" s="215" t="s">
        <v>463</v>
      </c>
      <c r="H232" s="216">
        <v>1</v>
      </c>
      <c r="I232" s="217"/>
      <c r="J232" s="218">
        <f>ROUND(I232*H232,2)</f>
        <v>0</v>
      </c>
      <c r="K232" s="214" t="s">
        <v>19</v>
      </c>
      <c r="L232" s="44"/>
      <c r="M232" s="219" t="s">
        <v>19</v>
      </c>
      <c r="N232" s="220" t="s">
        <v>42</v>
      </c>
      <c r="O232" s="84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147</v>
      </c>
      <c r="AT232" s="223" t="s">
        <v>142</v>
      </c>
      <c r="AU232" s="223" t="s">
        <v>81</v>
      </c>
      <c r="AY232" s="17" t="s">
        <v>138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79</v>
      </c>
      <c r="BK232" s="224">
        <f>ROUND(I232*H232,2)</f>
        <v>0</v>
      </c>
      <c r="BL232" s="17" t="s">
        <v>147</v>
      </c>
      <c r="BM232" s="223" t="s">
        <v>1189</v>
      </c>
    </row>
    <row r="233" spans="1:65" s="2" customFormat="1" ht="16.5" customHeight="1">
      <c r="A233" s="38"/>
      <c r="B233" s="39"/>
      <c r="C233" s="212" t="s">
        <v>1190</v>
      </c>
      <c r="D233" s="212" t="s">
        <v>142</v>
      </c>
      <c r="E233" s="213" t="s">
        <v>1191</v>
      </c>
      <c r="F233" s="214" t="s">
        <v>1058</v>
      </c>
      <c r="G233" s="215" t="s">
        <v>899</v>
      </c>
      <c r="H233" s="216">
        <v>1</v>
      </c>
      <c r="I233" s="217"/>
      <c r="J233" s="218">
        <f>ROUND(I233*H233,2)</f>
        <v>0</v>
      </c>
      <c r="K233" s="214" t="s">
        <v>19</v>
      </c>
      <c r="L233" s="44"/>
      <c r="M233" s="219" t="s">
        <v>19</v>
      </c>
      <c r="N233" s="220" t="s">
        <v>42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147</v>
      </c>
      <c r="AT233" s="223" t="s">
        <v>142</v>
      </c>
      <c r="AU233" s="223" t="s">
        <v>81</v>
      </c>
      <c r="AY233" s="17" t="s">
        <v>138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79</v>
      </c>
      <c r="BK233" s="224">
        <f>ROUND(I233*H233,2)</f>
        <v>0</v>
      </c>
      <c r="BL233" s="17" t="s">
        <v>147</v>
      </c>
      <c r="BM233" s="223" t="s">
        <v>1192</v>
      </c>
    </row>
    <row r="234" spans="1:65" s="2" customFormat="1" ht="16.5" customHeight="1">
      <c r="A234" s="38"/>
      <c r="B234" s="39"/>
      <c r="C234" s="212" t="s">
        <v>1193</v>
      </c>
      <c r="D234" s="212" t="s">
        <v>142</v>
      </c>
      <c r="E234" s="213" t="s">
        <v>1194</v>
      </c>
      <c r="F234" s="214" t="s">
        <v>1061</v>
      </c>
      <c r="G234" s="215" t="s">
        <v>899</v>
      </c>
      <c r="H234" s="216">
        <v>1</v>
      </c>
      <c r="I234" s="217"/>
      <c r="J234" s="218">
        <f>ROUND(I234*H234,2)</f>
        <v>0</v>
      </c>
      <c r="K234" s="214" t="s">
        <v>19</v>
      </c>
      <c r="L234" s="44"/>
      <c r="M234" s="219" t="s">
        <v>19</v>
      </c>
      <c r="N234" s="220" t="s">
        <v>42</v>
      </c>
      <c r="O234" s="84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147</v>
      </c>
      <c r="AT234" s="223" t="s">
        <v>142</v>
      </c>
      <c r="AU234" s="223" t="s">
        <v>81</v>
      </c>
      <c r="AY234" s="17" t="s">
        <v>138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79</v>
      </c>
      <c r="BK234" s="224">
        <f>ROUND(I234*H234,2)</f>
        <v>0</v>
      </c>
      <c r="BL234" s="17" t="s">
        <v>147</v>
      </c>
      <c r="BM234" s="223" t="s">
        <v>1195</v>
      </c>
    </row>
    <row r="235" spans="1:63" s="12" customFormat="1" ht="22.8" customHeight="1">
      <c r="A235" s="12"/>
      <c r="B235" s="196"/>
      <c r="C235" s="197"/>
      <c r="D235" s="198" t="s">
        <v>70</v>
      </c>
      <c r="E235" s="210" t="s">
        <v>1196</v>
      </c>
      <c r="F235" s="210" t="s">
        <v>1197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SUM(P236:P240)</f>
        <v>0</v>
      </c>
      <c r="Q235" s="204"/>
      <c r="R235" s="205">
        <f>SUM(R236:R240)</f>
        <v>0</v>
      </c>
      <c r="S235" s="204"/>
      <c r="T235" s="206">
        <f>SUM(T236:T240)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79</v>
      </c>
      <c r="AT235" s="208" t="s">
        <v>70</v>
      </c>
      <c r="AU235" s="208" t="s">
        <v>79</v>
      </c>
      <c r="AY235" s="207" t="s">
        <v>138</v>
      </c>
      <c r="BK235" s="209">
        <f>SUM(BK236:BK240)</f>
        <v>0</v>
      </c>
    </row>
    <row r="236" spans="1:65" s="2" customFormat="1" ht="16.5" customHeight="1">
      <c r="A236" s="38"/>
      <c r="B236" s="39"/>
      <c r="C236" s="212" t="s">
        <v>1198</v>
      </c>
      <c r="D236" s="212" t="s">
        <v>142</v>
      </c>
      <c r="E236" s="213" t="s">
        <v>1088</v>
      </c>
      <c r="F236" s="214" t="s">
        <v>1089</v>
      </c>
      <c r="G236" s="215" t="s">
        <v>463</v>
      </c>
      <c r="H236" s="216">
        <v>1</v>
      </c>
      <c r="I236" s="217"/>
      <c r="J236" s="218">
        <f>ROUND(I236*H236,2)</f>
        <v>0</v>
      </c>
      <c r="K236" s="214" t="s">
        <v>19</v>
      </c>
      <c r="L236" s="44"/>
      <c r="M236" s="219" t="s">
        <v>19</v>
      </c>
      <c r="N236" s="220" t="s">
        <v>42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147</v>
      </c>
      <c r="AT236" s="223" t="s">
        <v>142</v>
      </c>
      <c r="AU236" s="223" t="s">
        <v>81</v>
      </c>
      <c r="AY236" s="17" t="s">
        <v>138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79</v>
      </c>
      <c r="BK236" s="224">
        <f>ROUND(I236*H236,2)</f>
        <v>0</v>
      </c>
      <c r="BL236" s="17" t="s">
        <v>147</v>
      </c>
      <c r="BM236" s="223" t="s">
        <v>1199</v>
      </c>
    </row>
    <row r="237" spans="1:65" s="2" customFormat="1" ht="24.15" customHeight="1">
      <c r="A237" s="38"/>
      <c r="B237" s="39"/>
      <c r="C237" s="212" t="s">
        <v>1200</v>
      </c>
      <c r="D237" s="212" t="s">
        <v>142</v>
      </c>
      <c r="E237" s="213" t="s">
        <v>1201</v>
      </c>
      <c r="F237" s="214" t="s">
        <v>1202</v>
      </c>
      <c r="G237" s="215" t="s">
        <v>448</v>
      </c>
      <c r="H237" s="216">
        <v>8</v>
      </c>
      <c r="I237" s="217"/>
      <c r="J237" s="218">
        <f>ROUND(I237*H237,2)</f>
        <v>0</v>
      </c>
      <c r="K237" s="214" t="s">
        <v>19</v>
      </c>
      <c r="L237" s="44"/>
      <c r="M237" s="219" t="s">
        <v>19</v>
      </c>
      <c r="N237" s="220" t="s">
        <v>42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147</v>
      </c>
      <c r="AT237" s="223" t="s">
        <v>142</v>
      </c>
      <c r="AU237" s="223" t="s">
        <v>81</v>
      </c>
      <c r="AY237" s="17" t="s">
        <v>138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79</v>
      </c>
      <c r="BK237" s="224">
        <f>ROUND(I237*H237,2)</f>
        <v>0</v>
      </c>
      <c r="BL237" s="17" t="s">
        <v>147</v>
      </c>
      <c r="BM237" s="223" t="s">
        <v>1203</v>
      </c>
    </row>
    <row r="238" spans="1:65" s="2" customFormat="1" ht="16.5" customHeight="1">
      <c r="A238" s="38"/>
      <c r="B238" s="39"/>
      <c r="C238" s="212" t="s">
        <v>1204</v>
      </c>
      <c r="D238" s="212" t="s">
        <v>142</v>
      </c>
      <c r="E238" s="213" t="s">
        <v>1205</v>
      </c>
      <c r="F238" s="214" t="s">
        <v>1206</v>
      </c>
      <c r="G238" s="215" t="s">
        <v>448</v>
      </c>
      <c r="H238" s="216">
        <v>4</v>
      </c>
      <c r="I238" s="217"/>
      <c r="J238" s="218">
        <f>ROUND(I238*H238,2)</f>
        <v>0</v>
      </c>
      <c r="K238" s="214" t="s">
        <v>19</v>
      </c>
      <c r="L238" s="44"/>
      <c r="M238" s="219" t="s">
        <v>19</v>
      </c>
      <c r="N238" s="220" t="s">
        <v>42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147</v>
      </c>
      <c r="AT238" s="223" t="s">
        <v>142</v>
      </c>
      <c r="AU238" s="223" t="s">
        <v>81</v>
      </c>
      <c r="AY238" s="17" t="s">
        <v>138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79</v>
      </c>
      <c r="BK238" s="224">
        <f>ROUND(I238*H238,2)</f>
        <v>0</v>
      </c>
      <c r="BL238" s="17" t="s">
        <v>147</v>
      </c>
      <c r="BM238" s="223" t="s">
        <v>1207</v>
      </c>
    </row>
    <row r="239" spans="1:65" s="2" customFormat="1" ht="16.5" customHeight="1">
      <c r="A239" s="38"/>
      <c r="B239" s="39"/>
      <c r="C239" s="212" t="s">
        <v>1208</v>
      </c>
      <c r="D239" s="212" t="s">
        <v>142</v>
      </c>
      <c r="E239" s="213" t="s">
        <v>1209</v>
      </c>
      <c r="F239" s="214" t="s">
        <v>1210</v>
      </c>
      <c r="G239" s="215" t="s">
        <v>448</v>
      </c>
      <c r="H239" s="216">
        <v>9</v>
      </c>
      <c r="I239" s="217"/>
      <c r="J239" s="218">
        <f>ROUND(I239*H239,2)</f>
        <v>0</v>
      </c>
      <c r="K239" s="214" t="s">
        <v>19</v>
      </c>
      <c r="L239" s="44"/>
      <c r="M239" s="219" t="s">
        <v>19</v>
      </c>
      <c r="N239" s="220" t="s">
        <v>42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147</v>
      </c>
      <c r="AT239" s="223" t="s">
        <v>142</v>
      </c>
      <c r="AU239" s="223" t="s">
        <v>81</v>
      </c>
      <c r="AY239" s="17" t="s">
        <v>138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79</v>
      </c>
      <c r="BK239" s="224">
        <f>ROUND(I239*H239,2)</f>
        <v>0</v>
      </c>
      <c r="BL239" s="17" t="s">
        <v>147</v>
      </c>
      <c r="BM239" s="223" t="s">
        <v>1211</v>
      </c>
    </row>
    <row r="240" spans="1:65" s="2" customFormat="1" ht="24.15" customHeight="1">
      <c r="A240" s="38"/>
      <c r="B240" s="39"/>
      <c r="C240" s="212" t="s">
        <v>1212</v>
      </c>
      <c r="D240" s="212" t="s">
        <v>142</v>
      </c>
      <c r="E240" s="213" t="s">
        <v>1213</v>
      </c>
      <c r="F240" s="214" t="s">
        <v>1214</v>
      </c>
      <c r="G240" s="215" t="s">
        <v>243</v>
      </c>
      <c r="H240" s="216">
        <v>180</v>
      </c>
      <c r="I240" s="217"/>
      <c r="J240" s="218">
        <f>ROUND(I240*H240,2)</f>
        <v>0</v>
      </c>
      <c r="K240" s="214" t="s">
        <v>19</v>
      </c>
      <c r="L240" s="44"/>
      <c r="M240" s="219" t="s">
        <v>19</v>
      </c>
      <c r="N240" s="220" t="s">
        <v>42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3" t="s">
        <v>147</v>
      </c>
      <c r="AT240" s="223" t="s">
        <v>142</v>
      </c>
      <c r="AU240" s="223" t="s">
        <v>81</v>
      </c>
      <c r="AY240" s="17" t="s">
        <v>138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79</v>
      </c>
      <c r="BK240" s="224">
        <f>ROUND(I240*H240,2)</f>
        <v>0</v>
      </c>
      <c r="BL240" s="17" t="s">
        <v>147</v>
      </c>
      <c r="BM240" s="223" t="s">
        <v>1215</v>
      </c>
    </row>
    <row r="241" spans="1:63" s="12" customFormat="1" ht="22.8" customHeight="1">
      <c r="A241" s="12"/>
      <c r="B241" s="196"/>
      <c r="C241" s="197"/>
      <c r="D241" s="198" t="s">
        <v>70</v>
      </c>
      <c r="E241" s="210" t="s">
        <v>1216</v>
      </c>
      <c r="F241" s="210" t="s">
        <v>1217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SUM(P242:P246)</f>
        <v>0</v>
      </c>
      <c r="Q241" s="204"/>
      <c r="R241" s="205">
        <f>SUM(R242:R246)</f>
        <v>0</v>
      </c>
      <c r="S241" s="204"/>
      <c r="T241" s="206">
        <f>SUM(T242:T246)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79</v>
      </c>
      <c r="AT241" s="208" t="s">
        <v>70</v>
      </c>
      <c r="AU241" s="208" t="s">
        <v>79</v>
      </c>
      <c r="AY241" s="207" t="s">
        <v>138</v>
      </c>
      <c r="BK241" s="209">
        <f>SUM(BK242:BK246)</f>
        <v>0</v>
      </c>
    </row>
    <row r="242" spans="1:65" s="2" customFormat="1" ht="16.5" customHeight="1">
      <c r="A242" s="38"/>
      <c r="B242" s="39"/>
      <c r="C242" s="212" t="s">
        <v>1218</v>
      </c>
      <c r="D242" s="212" t="s">
        <v>142</v>
      </c>
      <c r="E242" s="213" t="s">
        <v>1219</v>
      </c>
      <c r="F242" s="214" t="s">
        <v>1220</v>
      </c>
      <c r="G242" s="215" t="s">
        <v>463</v>
      </c>
      <c r="H242" s="216">
        <v>1</v>
      </c>
      <c r="I242" s="217"/>
      <c r="J242" s="218">
        <f>ROUND(I242*H242,2)</f>
        <v>0</v>
      </c>
      <c r="K242" s="214" t="s">
        <v>19</v>
      </c>
      <c r="L242" s="44"/>
      <c r="M242" s="219" t="s">
        <v>19</v>
      </c>
      <c r="N242" s="220" t="s">
        <v>42</v>
      </c>
      <c r="O242" s="84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147</v>
      </c>
      <c r="AT242" s="223" t="s">
        <v>142</v>
      </c>
      <c r="AU242" s="223" t="s">
        <v>81</v>
      </c>
      <c r="AY242" s="17" t="s">
        <v>138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79</v>
      </c>
      <c r="BK242" s="224">
        <f>ROUND(I242*H242,2)</f>
        <v>0</v>
      </c>
      <c r="BL242" s="17" t="s">
        <v>147</v>
      </c>
      <c r="BM242" s="223" t="s">
        <v>1221</v>
      </c>
    </row>
    <row r="243" spans="1:65" s="2" customFormat="1" ht="21.75" customHeight="1">
      <c r="A243" s="38"/>
      <c r="B243" s="39"/>
      <c r="C243" s="212" t="s">
        <v>1222</v>
      </c>
      <c r="D243" s="212" t="s">
        <v>142</v>
      </c>
      <c r="E243" s="213" t="s">
        <v>1223</v>
      </c>
      <c r="F243" s="214" t="s">
        <v>1224</v>
      </c>
      <c r="G243" s="215" t="s">
        <v>463</v>
      </c>
      <c r="H243" s="216">
        <v>1</v>
      </c>
      <c r="I243" s="217"/>
      <c r="J243" s="218">
        <f>ROUND(I243*H243,2)</f>
        <v>0</v>
      </c>
      <c r="K243" s="214" t="s">
        <v>19</v>
      </c>
      <c r="L243" s="44"/>
      <c r="M243" s="219" t="s">
        <v>19</v>
      </c>
      <c r="N243" s="220" t="s">
        <v>42</v>
      </c>
      <c r="O243" s="84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147</v>
      </c>
      <c r="AT243" s="223" t="s">
        <v>142</v>
      </c>
      <c r="AU243" s="223" t="s">
        <v>81</v>
      </c>
      <c r="AY243" s="17" t="s">
        <v>138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79</v>
      </c>
      <c r="BK243" s="224">
        <f>ROUND(I243*H243,2)</f>
        <v>0</v>
      </c>
      <c r="BL243" s="17" t="s">
        <v>147</v>
      </c>
      <c r="BM243" s="223" t="s">
        <v>1225</v>
      </c>
    </row>
    <row r="244" spans="1:65" s="2" customFormat="1" ht="16.5" customHeight="1">
      <c r="A244" s="38"/>
      <c r="B244" s="39"/>
      <c r="C244" s="212" t="s">
        <v>1226</v>
      </c>
      <c r="D244" s="212" t="s">
        <v>142</v>
      </c>
      <c r="E244" s="213" t="s">
        <v>1227</v>
      </c>
      <c r="F244" s="214" t="s">
        <v>1043</v>
      </c>
      <c r="G244" s="215" t="s">
        <v>899</v>
      </c>
      <c r="H244" s="216">
        <v>1</v>
      </c>
      <c r="I244" s="217"/>
      <c r="J244" s="218">
        <f>ROUND(I244*H244,2)</f>
        <v>0</v>
      </c>
      <c r="K244" s="214" t="s">
        <v>19</v>
      </c>
      <c r="L244" s="44"/>
      <c r="M244" s="219" t="s">
        <v>19</v>
      </c>
      <c r="N244" s="220" t="s">
        <v>42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147</v>
      </c>
      <c r="AT244" s="223" t="s">
        <v>142</v>
      </c>
      <c r="AU244" s="223" t="s">
        <v>81</v>
      </c>
      <c r="AY244" s="17" t="s">
        <v>138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79</v>
      </c>
      <c r="BK244" s="224">
        <f>ROUND(I244*H244,2)</f>
        <v>0</v>
      </c>
      <c r="BL244" s="17" t="s">
        <v>147</v>
      </c>
      <c r="BM244" s="223" t="s">
        <v>1228</v>
      </c>
    </row>
    <row r="245" spans="1:65" s="2" customFormat="1" ht="24.15" customHeight="1">
      <c r="A245" s="38"/>
      <c r="B245" s="39"/>
      <c r="C245" s="212" t="s">
        <v>1229</v>
      </c>
      <c r="D245" s="212" t="s">
        <v>142</v>
      </c>
      <c r="E245" s="213" t="s">
        <v>1230</v>
      </c>
      <c r="F245" s="214" t="s">
        <v>1231</v>
      </c>
      <c r="G245" s="215" t="s">
        <v>899</v>
      </c>
      <c r="H245" s="216">
        <v>1</v>
      </c>
      <c r="I245" s="217"/>
      <c r="J245" s="218">
        <f>ROUND(I245*H245,2)</f>
        <v>0</v>
      </c>
      <c r="K245" s="214" t="s">
        <v>19</v>
      </c>
      <c r="L245" s="44"/>
      <c r="M245" s="219" t="s">
        <v>19</v>
      </c>
      <c r="N245" s="220" t="s">
        <v>42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147</v>
      </c>
      <c r="AT245" s="223" t="s">
        <v>142</v>
      </c>
      <c r="AU245" s="223" t="s">
        <v>81</v>
      </c>
      <c r="AY245" s="17" t="s">
        <v>138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79</v>
      </c>
      <c r="BK245" s="224">
        <f>ROUND(I245*H245,2)</f>
        <v>0</v>
      </c>
      <c r="BL245" s="17" t="s">
        <v>147</v>
      </c>
      <c r="BM245" s="223" t="s">
        <v>1232</v>
      </c>
    </row>
    <row r="246" spans="1:65" s="2" customFormat="1" ht="24.15" customHeight="1">
      <c r="A246" s="38"/>
      <c r="B246" s="39"/>
      <c r="C246" s="212" t="s">
        <v>1233</v>
      </c>
      <c r="D246" s="212" t="s">
        <v>142</v>
      </c>
      <c r="E246" s="213" t="s">
        <v>1234</v>
      </c>
      <c r="F246" s="214" t="s">
        <v>1235</v>
      </c>
      <c r="G246" s="215" t="s">
        <v>899</v>
      </c>
      <c r="H246" s="216">
        <v>1</v>
      </c>
      <c r="I246" s="217"/>
      <c r="J246" s="218">
        <f>ROUND(I246*H246,2)</f>
        <v>0</v>
      </c>
      <c r="K246" s="214" t="s">
        <v>19</v>
      </c>
      <c r="L246" s="44"/>
      <c r="M246" s="279" t="s">
        <v>19</v>
      </c>
      <c r="N246" s="280" t="s">
        <v>42</v>
      </c>
      <c r="O246" s="281"/>
      <c r="P246" s="282">
        <f>O246*H246</f>
        <v>0</v>
      </c>
      <c r="Q246" s="282">
        <v>0</v>
      </c>
      <c r="R246" s="282">
        <f>Q246*H246</f>
        <v>0</v>
      </c>
      <c r="S246" s="282">
        <v>0</v>
      </c>
      <c r="T246" s="28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3" t="s">
        <v>147</v>
      </c>
      <c r="AT246" s="223" t="s">
        <v>142</v>
      </c>
      <c r="AU246" s="223" t="s">
        <v>81</v>
      </c>
      <c r="AY246" s="17" t="s">
        <v>138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79</v>
      </c>
      <c r="BK246" s="224">
        <f>ROUND(I246*H246,2)</f>
        <v>0</v>
      </c>
      <c r="BL246" s="17" t="s">
        <v>147</v>
      </c>
      <c r="BM246" s="223" t="s">
        <v>1236</v>
      </c>
    </row>
    <row r="247" spans="1:31" s="2" customFormat="1" ht="6.95" customHeight="1">
      <c r="A247" s="38"/>
      <c r="B247" s="59"/>
      <c r="C247" s="60"/>
      <c r="D247" s="60"/>
      <c r="E247" s="60"/>
      <c r="F247" s="60"/>
      <c r="G247" s="60"/>
      <c r="H247" s="60"/>
      <c r="I247" s="60"/>
      <c r="J247" s="60"/>
      <c r="K247" s="60"/>
      <c r="L247" s="44"/>
      <c r="M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</row>
  </sheetData>
  <sheetProtection password="CC35" sheet="1" objects="1" scenarios="1" formatColumns="0" formatRows="0" autoFilter="0"/>
  <autoFilter ref="C94:K246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Stavební úpravy sociálních prostor v objektu Petřínská 43, Plzeň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108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1237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14. 7. 2022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28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38"/>
      <c r="J30" s="153">
        <f>ROUND(J87,2)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4" t="s">
        <v>38</v>
      </c>
      <c r="J32" s="154" t="s">
        <v>40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41</v>
      </c>
      <c r="E33" s="142" t="s">
        <v>42</v>
      </c>
      <c r="F33" s="156">
        <f>ROUND((SUM(BE87:BE150)),2)</f>
        <v>0</v>
      </c>
      <c r="G33" s="38"/>
      <c r="H33" s="38"/>
      <c r="I33" s="157">
        <v>0.21</v>
      </c>
      <c r="J33" s="156">
        <f>ROUND(((SUM(BE87:BE150))*I33),2)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56">
        <f>ROUND((SUM(BF87:BF150)),2)</f>
        <v>0</v>
      </c>
      <c r="G34" s="38"/>
      <c r="H34" s="38"/>
      <c r="I34" s="157">
        <v>0.15</v>
      </c>
      <c r="J34" s="156">
        <f>ROUND(((SUM(BF87:BF150))*I34),2)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56">
        <f>ROUND((SUM(BG87:BG150)),2)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56">
        <f>ROUND((SUM(BH87:BH150)),2)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ROUND((SUM(BI87:BI150)),2)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Stavební úpravy sociálních prostor v objektu Petřínská 43, Plzeň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d - ÚT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Petřínská 43</v>
      </c>
      <c r="G52" s="40"/>
      <c r="H52" s="40"/>
      <c r="I52" s="32" t="s">
        <v>23</v>
      </c>
      <c r="J52" s="72" t="str">
        <f>IF(J12="","",J12)</f>
        <v>14. 7. 2022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HBH Atelier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111</v>
      </c>
      <c r="D57" s="171"/>
      <c r="E57" s="171"/>
      <c r="F57" s="171"/>
      <c r="G57" s="171"/>
      <c r="H57" s="171"/>
      <c r="I57" s="171"/>
      <c r="J57" s="172" t="s">
        <v>112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69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 hidden="1">
      <c r="A60" s="9"/>
      <c r="B60" s="174"/>
      <c r="C60" s="175"/>
      <c r="D60" s="176" t="s">
        <v>1238</v>
      </c>
      <c r="E60" s="177"/>
      <c r="F60" s="177"/>
      <c r="G60" s="177"/>
      <c r="H60" s="177"/>
      <c r="I60" s="177"/>
      <c r="J60" s="178">
        <f>J88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0"/>
      <c r="C61" s="125"/>
      <c r="D61" s="181" t="s">
        <v>1239</v>
      </c>
      <c r="E61" s="182"/>
      <c r="F61" s="182"/>
      <c r="G61" s="182"/>
      <c r="H61" s="182"/>
      <c r="I61" s="182"/>
      <c r="J61" s="183">
        <f>J90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 hidden="1">
      <c r="A62" s="9"/>
      <c r="B62" s="174"/>
      <c r="C62" s="175"/>
      <c r="D62" s="176" t="s">
        <v>1240</v>
      </c>
      <c r="E62" s="177"/>
      <c r="F62" s="177"/>
      <c r="G62" s="177"/>
      <c r="H62" s="177"/>
      <c r="I62" s="177"/>
      <c r="J62" s="178">
        <f>J97</f>
        <v>0</v>
      </c>
      <c r="K62" s="175"/>
      <c r="L62" s="17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 hidden="1">
      <c r="A63" s="10"/>
      <c r="B63" s="180"/>
      <c r="C63" s="125"/>
      <c r="D63" s="181" t="s">
        <v>1241</v>
      </c>
      <c r="E63" s="182"/>
      <c r="F63" s="182"/>
      <c r="G63" s="182"/>
      <c r="H63" s="182"/>
      <c r="I63" s="182"/>
      <c r="J63" s="183">
        <f>J98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80"/>
      <c r="C64" s="125"/>
      <c r="D64" s="181" t="s">
        <v>1242</v>
      </c>
      <c r="E64" s="182"/>
      <c r="F64" s="182"/>
      <c r="G64" s="182"/>
      <c r="H64" s="182"/>
      <c r="I64" s="182"/>
      <c r="J64" s="183">
        <f>J112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0"/>
      <c r="C65" s="125"/>
      <c r="D65" s="181" t="s">
        <v>1243</v>
      </c>
      <c r="E65" s="182"/>
      <c r="F65" s="182"/>
      <c r="G65" s="182"/>
      <c r="H65" s="182"/>
      <c r="I65" s="182"/>
      <c r="J65" s="183">
        <f>J118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 hidden="1">
      <c r="A66" s="9"/>
      <c r="B66" s="174"/>
      <c r="C66" s="175"/>
      <c r="D66" s="176" t="s">
        <v>1244</v>
      </c>
      <c r="E66" s="177"/>
      <c r="F66" s="177"/>
      <c r="G66" s="177"/>
      <c r="H66" s="177"/>
      <c r="I66" s="177"/>
      <c r="J66" s="178">
        <f>J127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 hidden="1">
      <c r="A67" s="9"/>
      <c r="B67" s="174"/>
      <c r="C67" s="175"/>
      <c r="D67" s="176" t="s">
        <v>1245</v>
      </c>
      <c r="E67" s="177"/>
      <c r="F67" s="177"/>
      <c r="G67" s="177"/>
      <c r="H67" s="177"/>
      <c r="I67" s="177"/>
      <c r="J67" s="178">
        <f>J139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 hidden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 hidden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ht="12" hidden="1"/>
    <row r="71" ht="12" hidden="1"/>
    <row r="72" ht="12" hidden="1"/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123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Stavební úpravy sociálních prostor v objektu Petřínská 43, Plzeň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108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d - ÚT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Petřínská 43</v>
      </c>
      <c r="G81" s="40"/>
      <c r="H81" s="40"/>
      <c r="I81" s="32" t="s">
        <v>23</v>
      </c>
      <c r="J81" s="72" t="str">
        <f>IF(J12="","",J12)</f>
        <v>14. 7. 2022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 xml:space="preserve"> </v>
      </c>
      <c r="G83" s="40"/>
      <c r="H83" s="40"/>
      <c r="I83" s="32" t="s">
        <v>31</v>
      </c>
      <c r="J83" s="36" t="str">
        <f>E21</f>
        <v>HBH Atelier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IF(E18="","",E18)</f>
        <v>Vyplň údaj</v>
      </c>
      <c r="G84" s="40"/>
      <c r="H84" s="40"/>
      <c r="I84" s="32" t="s">
        <v>34</v>
      </c>
      <c r="J84" s="36" t="str">
        <f>E24</f>
        <v xml:space="preserve"> 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85"/>
      <c r="B86" s="186"/>
      <c r="C86" s="187" t="s">
        <v>124</v>
      </c>
      <c r="D86" s="188" t="s">
        <v>56</v>
      </c>
      <c r="E86" s="188" t="s">
        <v>52</v>
      </c>
      <c r="F86" s="188" t="s">
        <v>53</v>
      </c>
      <c r="G86" s="188" t="s">
        <v>125</v>
      </c>
      <c r="H86" s="188" t="s">
        <v>126</v>
      </c>
      <c r="I86" s="188" t="s">
        <v>127</v>
      </c>
      <c r="J86" s="188" t="s">
        <v>112</v>
      </c>
      <c r="K86" s="189" t="s">
        <v>128</v>
      </c>
      <c r="L86" s="190"/>
      <c r="M86" s="92" t="s">
        <v>19</v>
      </c>
      <c r="N86" s="93" t="s">
        <v>41</v>
      </c>
      <c r="O86" s="93" t="s">
        <v>129</v>
      </c>
      <c r="P86" s="93" t="s">
        <v>130</v>
      </c>
      <c r="Q86" s="93" t="s">
        <v>131</v>
      </c>
      <c r="R86" s="93" t="s">
        <v>132</v>
      </c>
      <c r="S86" s="93" t="s">
        <v>133</v>
      </c>
      <c r="T86" s="94" t="s">
        <v>134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8"/>
      <c r="B87" s="39"/>
      <c r="C87" s="99" t="s">
        <v>135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P88+P97+P127+P139</f>
        <v>0</v>
      </c>
      <c r="Q87" s="96"/>
      <c r="R87" s="193">
        <f>R88+R97+R127+R139</f>
        <v>0</v>
      </c>
      <c r="S87" s="96"/>
      <c r="T87" s="194">
        <f>T88+T97+T127+T139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70</v>
      </c>
      <c r="AU87" s="17" t="s">
        <v>113</v>
      </c>
      <c r="BK87" s="195">
        <f>BK88+BK97+BK127+BK139</f>
        <v>0</v>
      </c>
    </row>
    <row r="88" spans="1:63" s="12" customFormat="1" ht="25.9" customHeight="1">
      <c r="A88" s="12"/>
      <c r="B88" s="196"/>
      <c r="C88" s="197"/>
      <c r="D88" s="198" t="s">
        <v>70</v>
      </c>
      <c r="E88" s="199" t="s">
        <v>861</v>
      </c>
      <c r="F88" s="199" t="s">
        <v>1246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P89+P90</f>
        <v>0</v>
      </c>
      <c r="Q88" s="204"/>
      <c r="R88" s="205">
        <f>R89+R90</f>
        <v>0</v>
      </c>
      <c r="S88" s="204"/>
      <c r="T88" s="206">
        <f>T89+T90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79</v>
      </c>
      <c r="AT88" s="208" t="s">
        <v>70</v>
      </c>
      <c r="AU88" s="208" t="s">
        <v>71</v>
      </c>
      <c r="AY88" s="207" t="s">
        <v>138</v>
      </c>
      <c r="BK88" s="209">
        <f>BK89+BK90</f>
        <v>0</v>
      </c>
    </row>
    <row r="89" spans="1:65" s="2" customFormat="1" ht="16.5" customHeight="1">
      <c r="A89" s="38"/>
      <c r="B89" s="39"/>
      <c r="C89" s="212" t="s">
        <v>79</v>
      </c>
      <c r="D89" s="212" t="s">
        <v>142</v>
      </c>
      <c r="E89" s="213" t="s">
        <v>1247</v>
      </c>
      <c r="F89" s="214" t="s">
        <v>1248</v>
      </c>
      <c r="G89" s="215" t="s">
        <v>278</v>
      </c>
      <c r="H89" s="216">
        <v>3</v>
      </c>
      <c r="I89" s="217"/>
      <c r="J89" s="218">
        <f>ROUND(I89*H89,2)</f>
        <v>0</v>
      </c>
      <c r="K89" s="214" t="s">
        <v>19</v>
      </c>
      <c r="L89" s="44"/>
      <c r="M89" s="219" t="s">
        <v>19</v>
      </c>
      <c r="N89" s="220" t="s">
        <v>42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147</v>
      </c>
      <c r="AT89" s="223" t="s">
        <v>142</v>
      </c>
      <c r="AU89" s="223" t="s">
        <v>79</v>
      </c>
      <c r="AY89" s="17" t="s">
        <v>138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79</v>
      </c>
      <c r="BK89" s="224">
        <f>ROUND(I89*H89,2)</f>
        <v>0</v>
      </c>
      <c r="BL89" s="17" t="s">
        <v>147</v>
      </c>
      <c r="BM89" s="223" t="s">
        <v>1249</v>
      </c>
    </row>
    <row r="90" spans="1:63" s="12" customFormat="1" ht="22.8" customHeight="1">
      <c r="A90" s="12"/>
      <c r="B90" s="196"/>
      <c r="C90" s="197"/>
      <c r="D90" s="198" t="s">
        <v>70</v>
      </c>
      <c r="E90" s="210" t="s">
        <v>863</v>
      </c>
      <c r="F90" s="210" t="s">
        <v>1250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SUM(P91:P96)</f>
        <v>0</v>
      </c>
      <c r="Q90" s="204"/>
      <c r="R90" s="205">
        <f>SUM(R91:R96)</f>
        <v>0</v>
      </c>
      <c r="S90" s="204"/>
      <c r="T90" s="206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79</v>
      </c>
      <c r="AT90" s="208" t="s">
        <v>70</v>
      </c>
      <c r="AU90" s="208" t="s">
        <v>79</v>
      </c>
      <c r="AY90" s="207" t="s">
        <v>138</v>
      </c>
      <c r="BK90" s="209">
        <f>SUM(BK91:BK96)</f>
        <v>0</v>
      </c>
    </row>
    <row r="91" spans="1:65" s="2" customFormat="1" ht="24.15" customHeight="1">
      <c r="A91" s="38"/>
      <c r="B91" s="39"/>
      <c r="C91" s="212" t="s">
        <v>188</v>
      </c>
      <c r="D91" s="212" t="s">
        <v>142</v>
      </c>
      <c r="E91" s="213" t="s">
        <v>1251</v>
      </c>
      <c r="F91" s="214" t="s">
        <v>1252</v>
      </c>
      <c r="G91" s="215" t="s">
        <v>1253</v>
      </c>
      <c r="H91" s="216">
        <v>36</v>
      </c>
      <c r="I91" s="217"/>
      <c r="J91" s="218">
        <f>ROUND(I91*H91,2)</f>
        <v>0</v>
      </c>
      <c r="K91" s="214" t="s">
        <v>19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147</v>
      </c>
      <c r="AT91" s="223" t="s">
        <v>142</v>
      </c>
      <c r="AU91" s="223" t="s">
        <v>81</v>
      </c>
      <c r="AY91" s="17" t="s">
        <v>138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79</v>
      </c>
      <c r="BK91" s="224">
        <f>ROUND(I91*H91,2)</f>
        <v>0</v>
      </c>
      <c r="BL91" s="17" t="s">
        <v>147</v>
      </c>
      <c r="BM91" s="223" t="s">
        <v>1254</v>
      </c>
    </row>
    <row r="92" spans="1:65" s="2" customFormat="1" ht="16.5" customHeight="1">
      <c r="A92" s="38"/>
      <c r="B92" s="39"/>
      <c r="C92" s="212" t="s">
        <v>147</v>
      </c>
      <c r="D92" s="212" t="s">
        <v>142</v>
      </c>
      <c r="E92" s="213" t="s">
        <v>1255</v>
      </c>
      <c r="F92" s="214" t="s">
        <v>1256</v>
      </c>
      <c r="G92" s="215" t="s">
        <v>448</v>
      </c>
      <c r="H92" s="216">
        <v>12</v>
      </c>
      <c r="I92" s="217"/>
      <c r="J92" s="218">
        <f>ROUND(I92*H92,2)</f>
        <v>0</v>
      </c>
      <c r="K92" s="214" t="s">
        <v>19</v>
      </c>
      <c r="L92" s="44"/>
      <c r="M92" s="219" t="s">
        <v>19</v>
      </c>
      <c r="N92" s="220" t="s">
        <v>42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147</v>
      </c>
      <c r="AT92" s="223" t="s">
        <v>142</v>
      </c>
      <c r="AU92" s="223" t="s">
        <v>81</v>
      </c>
      <c r="AY92" s="17" t="s">
        <v>138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79</v>
      </c>
      <c r="BK92" s="224">
        <f>ROUND(I92*H92,2)</f>
        <v>0</v>
      </c>
      <c r="BL92" s="17" t="s">
        <v>147</v>
      </c>
      <c r="BM92" s="223" t="s">
        <v>1257</v>
      </c>
    </row>
    <row r="93" spans="1:65" s="2" customFormat="1" ht="16.5" customHeight="1">
      <c r="A93" s="38"/>
      <c r="B93" s="39"/>
      <c r="C93" s="212" t="s">
        <v>81</v>
      </c>
      <c r="D93" s="212" t="s">
        <v>142</v>
      </c>
      <c r="E93" s="213" t="s">
        <v>1258</v>
      </c>
      <c r="F93" s="214" t="s">
        <v>1259</v>
      </c>
      <c r="G93" s="215" t="s">
        <v>448</v>
      </c>
      <c r="H93" s="216">
        <v>3</v>
      </c>
      <c r="I93" s="217"/>
      <c r="J93" s="218">
        <f>ROUND(I93*H93,2)</f>
        <v>0</v>
      </c>
      <c r="K93" s="214" t="s">
        <v>19</v>
      </c>
      <c r="L93" s="44"/>
      <c r="M93" s="219" t="s">
        <v>19</v>
      </c>
      <c r="N93" s="220" t="s">
        <v>42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147</v>
      </c>
      <c r="AT93" s="223" t="s">
        <v>142</v>
      </c>
      <c r="AU93" s="223" t="s">
        <v>81</v>
      </c>
      <c r="AY93" s="17" t="s">
        <v>138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79</v>
      </c>
      <c r="BK93" s="224">
        <f>ROUND(I93*H93,2)</f>
        <v>0</v>
      </c>
      <c r="BL93" s="17" t="s">
        <v>147</v>
      </c>
      <c r="BM93" s="223" t="s">
        <v>1260</v>
      </c>
    </row>
    <row r="94" spans="1:65" s="2" customFormat="1" ht="16.5" customHeight="1">
      <c r="A94" s="38"/>
      <c r="B94" s="39"/>
      <c r="C94" s="212" t="s">
        <v>151</v>
      </c>
      <c r="D94" s="212" t="s">
        <v>142</v>
      </c>
      <c r="E94" s="213" t="s">
        <v>1261</v>
      </c>
      <c r="F94" s="214" t="s">
        <v>1262</v>
      </c>
      <c r="G94" s="215" t="s">
        <v>448</v>
      </c>
      <c r="H94" s="216">
        <v>2</v>
      </c>
      <c r="I94" s="217"/>
      <c r="J94" s="218">
        <f>ROUND(I94*H94,2)</f>
        <v>0</v>
      </c>
      <c r="K94" s="214" t="s">
        <v>19</v>
      </c>
      <c r="L94" s="44"/>
      <c r="M94" s="219" t="s">
        <v>19</v>
      </c>
      <c r="N94" s="220" t="s">
        <v>42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147</v>
      </c>
      <c r="AT94" s="223" t="s">
        <v>142</v>
      </c>
      <c r="AU94" s="223" t="s">
        <v>81</v>
      </c>
      <c r="AY94" s="17" t="s">
        <v>138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79</v>
      </c>
      <c r="BK94" s="224">
        <f>ROUND(I94*H94,2)</f>
        <v>0</v>
      </c>
      <c r="BL94" s="17" t="s">
        <v>147</v>
      </c>
      <c r="BM94" s="223" t="s">
        <v>1263</v>
      </c>
    </row>
    <row r="95" spans="1:65" s="2" customFormat="1" ht="16.5" customHeight="1">
      <c r="A95" s="38"/>
      <c r="B95" s="39"/>
      <c r="C95" s="212" t="s">
        <v>264</v>
      </c>
      <c r="D95" s="212" t="s">
        <v>142</v>
      </c>
      <c r="E95" s="213" t="s">
        <v>1264</v>
      </c>
      <c r="F95" s="214" t="s">
        <v>1265</v>
      </c>
      <c r="G95" s="215" t="s">
        <v>448</v>
      </c>
      <c r="H95" s="216">
        <v>10</v>
      </c>
      <c r="I95" s="217"/>
      <c r="J95" s="218">
        <f>ROUND(I95*H95,2)</f>
        <v>0</v>
      </c>
      <c r="K95" s="214" t="s">
        <v>19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147</v>
      </c>
      <c r="AT95" s="223" t="s">
        <v>142</v>
      </c>
      <c r="AU95" s="223" t="s">
        <v>81</v>
      </c>
      <c r="AY95" s="17" t="s">
        <v>138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79</v>
      </c>
      <c r="BK95" s="224">
        <f>ROUND(I95*H95,2)</f>
        <v>0</v>
      </c>
      <c r="BL95" s="17" t="s">
        <v>147</v>
      </c>
      <c r="BM95" s="223" t="s">
        <v>1266</v>
      </c>
    </row>
    <row r="96" spans="1:65" s="2" customFormat="1" ht="24.15" customHeight="1">
      <c r="A96" s="38"/>
      <c r="B96" s="39"/>
      <c r="C96" s="212" t="s">
        <v>167</v>
      </c>
      <c r="D96" s="212" t="s">
        <v>142</v>
      </c>
      <c r="E96" s="213" t="s">
        <v>309</v>
      </c>
      <c r="F96" s="214" t="s">
        <v>1267</v>
      </c>
      <c r="G96" s="215" t="s">
        <v>448</v>
      </c>
      <c r="H96" s="216">
        <v>1</v>
      </c>
      <c r="I96" s="217"/>
      <c r="J96" s="218">
        <f>ROUND(I96*H96,2)</f>
        <v>0</v>
      </c>
      <c r="K96" s="214" t="s">
        <v>19</v>
      </c>
      <c r="L96" s="44"/>
      <c r="M96" s="219" t="s">
        <v>19</v>
      </c>
      <c r="N96" s="220" t="s">
        <v>42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147</v>
      </c>
      <c r="AT96" s="223" t="s">
        <v>142</v>
      </c>
      <c r="AU96" s="223" t="s">
        <v>81</v>
      </c>
      <c r="AY96" s="17" t="s">
        <v>138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79</v>
      </c>
      <c r="BK96" s="224">
        <f>ROUND(I96*H96,2)</f>
        <v>0</v>
      </c>
      <c r="BL96" s="17" t="s">
        <v>147</v>
      </c>
      <c r="BM96" s="223" t="s">
        <v>1268</v>
      </c>
    </row>
    <row r="97" spans="1:63" s="12" customFormat="1" ht="25.9" customHeight="1">
      <c r="A97" s="12"/>
      <c r="B97" s="196"/>
      <c r="C97" s="197"/>
      <c r="D97" s="198" t="s">
        <v>70</v>
      </c>
      <c r="E97" s="199" t="s">
        <v>902</v>
      </c>
      <c r="F97" s="199" t="s">
        <v>1269</v>
      </c>
      <c r="G97" s="197"/>
      <c r="H97" s="197"/>
      <c r="I97" s="200"/>
      <c r="J97" s="201">
        <f>BK97</f>
        <v>0</v>
      </c>
      <c r="K97" s="197"/>
      <c r="L97" s="202"/>
      <c r="M97" s="203"/>
      <c r="N97" s="204"/>
      <c r="O97" s="204"/>
      <c r="P97" s="205">
        <f>P98+P112+P118</f>
        <v>0</v>
      </c>
      <c r="Q97" s="204"/>
      <c r="R97" s="205">
        <f>R98+R112+R118</f>
        <v>0</v>
      </c>
      <c r="S97" s="204"/>
      <c r="T97" s="206">
        <f>T98+T112+T118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79</v>
      </c>
      <c r="AT97" s="208" t="s">
        <v>70</v>
      </c>
      <c r="AU97" s="208" t="s">
        <v>71</v>
      </c>
      <c r="AY97" s="207" t="s">
        <v>138</v>
      </c>
      <c r="BK97" s="209">
        <f>BK98+BK112+BK118</f>
        <v>0</v>
      </c>
    </row>
    <row r="98" spans="1:63" s="12" customFormat="1" ht="22.8" customHeight="1">
      <c r="A98" s="12"/>
      <c r="B98" s="196"/>
      <c r="C98" s="197"/>
      <c r="D98" s="198" t="s">
        <v>70</v>
      </c>
      <c r="E98" s="210" t="s">
        <v>1270</v>
      </c>
      <c r="F98" s="210" t="s">
        <v>1271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SUM(P99:P111)</f>
        <v>0</v>
      </c>
      <c r="Q98" s="204"/>
      <c r="R98" s="205">
        <f>SUM(R99:R111)</f>
        <v>0</v>
      </c>
      <c r="S98" s="204"/>
      <c r="T98" s="206">
        <f>SUM(T99:T111)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79</v>
      </c>
      <c r="AT98" s="208" t="s">
        <v>70</v>
      </c>
      <c r="AU98" s="208" t="s">
        <v>79</v>
      </c>
      <c r="AY98" s="207" t="s">
        <v>138</v>
      </c>
      <c r="BK98" s="209">
        <f>SUM(BK99:BK111)</f>
        <v>0</v>
      </c>
    </row>
    <row r="99" spans="1:65" s="2" customFormat="1" ht="76.35" customHeight="1">
      <c r="A99" s="38"/>
      <c r="B99" s="39"/>
      <c r="C99" s="212" t="s">
        <v>232</v>
      </c>
      <c r="D99" s="212" t="s">
        <v>142</v>
      </c>
      <c r="E99" s="213" t="s">
        <v>1272</v>
      </c>
      <c r="F99" s="214" t="s">
        <v>1273</v>
      </c>
      <c r="G99" s="215" t="s">
        <v>463</v>
      </c>
      <c r="H99" s="216">
        <v>6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147</v>
      </c>
      <c r="AT99" s="223" t="s">
        <v>142</v>
      </c>
      <c r="AU99" s="223" t="s">
        <v>81</v>
      </c>
      <c r="AY99" s="17" t="s">
        <v>138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79</v>
      </c>
      <c r="BK99" s="224">
        <f>ROUND(I99*H99,2)</f>
        <v>0</v>
      </c>
      <c r="BL99" s="17" t="s">
        <v>147</v>
      </c>
      <c r="BM99" s="223" t="s">
        <v>1274</v>
      </c>
    </row>
    <row r="100" spans="1:65" s="2" customFormat="1" ht="123" customHeight="1">
      <c r="A100" s="38"/>
      <c r="B100" s="39"/>
      <c r="C100" s="212" t="s">
        <v>438</v>
      </c>
      <c r="D100" s="212" t="s">
        <v>142</v>
      </c>
      <c r="E100" s="213" t="s">
        <v>1275</v>
      </c>
      <c r="F100" s="214" t="s">
        <v>1276</v>
      </c>
      <c r="G100" s="215" t="s">
        <v>448</v>
      </c>
      <c r="H100" s="216">
        <v>9</v>
      </c>
      <c r="I100" s="217"/>
      <c r="J100" s="218">
        <f>ROUND(I100*H100,2)</f>
        <v>0</v>
      </c>
      <c r="K100" s="214" t="s">
        <v>19</v>
      </c>
      <c r="L100" s="44"/>
      <c r="M100" s="219" t="s">
        <v>19</v>
      </c>
      <c r="N100" s="220" t="s">
        <v>42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147</v>
      </c>
      <c r="AT100" s="223" t="s">
        <v>142</v>
      </c>
      <c r="AU100" s="223" t="s">
        <v>81</v>
      </c>
      <c r="AY100" s="17" t="s">
        <v>138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79</v>
      </c>
      <c r="BK100" s="224">
        <f>ROUND(I100*H100,2)</f>
        <v>0</v>
      </c>
      <c r="BL100" s="17" t="s">
        <v>147</v>
      </c>
      <c r="BM100" s="223" t="s">
        <v>1277</v>
      </c>
    </row>
    <row r="101" spans="1:65" s="2" customFormat="1" ht="66.75" customHeight="1">
      <c r="A101" s="38"/>
      <c r="B101" s="39"/>
      <c r="C101" s="212" t="s">
        <v>141</v>
      </c>
      <c r="D101" s="212" t="s">
        <v>142</v>
      </c>
      <c r="E101" s="213" t="s">
        <v>1278</v>
      </c>
      <c r="F101" s="214" t="s">
        <v>1279</v>
      </c>
      <c r="G101" s="215" t="s">
        <v>463</v>
      </c>
      <c r="H101" s="216">
        <v>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147</v>
      </c>
      <c r="AT101" s="223" t="s">
        <v>142</v>
      </c>
      <c r="AU101" s="223" t="s">
        <v>81</v>
      </c>
      <c r="AY101" s="17" t="s">
        <v>138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79</v>
      </c>
      <c r="BK101" s="224">
        <f>ROUND(I101*H101,2)</f>
        <v>0</v>
      </c>
      <c r="BL101" s="17" t="s">
        <v>147</v>
      </c>
      <c r="BM101" s="223" t="s">
        <v>1280</v>
      </c>
    </row>
    <row r="102" spans="1:65" s="2" customFormat="1" ht="66.75" customHeight="1">
      <c r="A102" s="38"/>
      <c r="B102" s="39"/>
      <c r="C102" s="212" t="s">
        <v>226</v>
      </c>
      <c r="D102" s="212" t="s">
        <v>142</v>
      </c>
      <c r="E102" s="213" t="s">
        <v>1281</v>
      </c>
      <c r="F102" s="214" t="s">
        <v>1282</v>
      </c>
      <c r="G102" s="215" t="s">
        <v>463</v>
      </c>
      <c r="H102" s="216">
        <v>11</v>
      </c>
      <c r="I102" s="217"/>
      <c r="J102" s="218">
        <f>ROUND(I102*H102,2)</f>
        <v>0</v>
      </c>
      <c r="K102" s="214" t="s">
        <v>19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147</v>
      </c>
      <c r="AT102" s="223" t="s">
        <v>142</v>
      </c>
      <c r="AU102" s="223" t="s">
        <v>81</v>
      </c>
      <c r="AY102" s="17" t="s">
        <v>138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79</v>
      </c>
      <c r="BK102" s="224">
        <f>ROUND(I102*H102,2)</f>
        <v>0</v>
      </c>
      <c r="BL102" s="17" t="s">
        <v>147</v>
      </c>
      <c r="BM102" s="223" t="s">
        <v>1283</v>
      </c>
    </row>
    <row r="103" spans="1:65" s="2" customFormat="1" ht="16.5" customHeight="1">
      <c r="A103" s="38"/>
      <c r="B103" s="39"/>
      <c r="C103" s="212" t="s">
        <v>175</v>
      </c>
      <c r="D103" s="212" t="s">
        <v>142</v>
      </c>
      <c r="E103" s="213" t="s">
        <v>1284</v>
      </c>
      <c r="F103" s="214" t="s">
        <v>1285</v>
      </c>
      <c r="G103" s="215" t="s">
        <v>448</v>
      </c>
      <c r="H103" s="216">
        <v>2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42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147</v>
      </c>
      <c r="AT103" s="223" t="s">
        <v>142</v>
      </c>
      <c r="AU103" s="223" t="s">
        <v>81</v>
      </c>
      <c r="AY103" s="17" t="s">
        <v>138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79</v>
      </c>
      <c r="BK103" s="224">
        <f>ROUND(I103*H103,2)</f>
        <v>0</v>
      </c>
      <c r="BL103" s="17" t="s">
        <v>147</v>
      </c>
      <c r="BM103" s="223" t="s">
        <v>1286</v>
      </c>
    </row>
    <row r="104" spans="1:65" s="2" customFormat="1" ht="16.5" customHeight="1">
      <c r="A104" s="38"/>
      <c r="B104" s="39"/>
      <c r="C104" s="212" t="s">
        <v>139</v>
      </c>
      <c r="D104" s="212" t="s">
        <v>142</v>
      </c>
      <c r="E104" s="213" t="s">
        <v>1287</v>
      </c>
      <c r="F104" s="214" t="s">
        <v>1288</v>
      </c>
      <c r="G104" s="215" t="s">
        <v>448</v>
      </c>
      <c r="H104" s="216">
        <v>2</v>
      </c>
      <c r="I104" s="217"/>
      <c r="J104" s="218">
        <f>ROUND(I104*H104,2)</f>
        <v>0</v>
      </c>
      <c r="K104" s="214" t="s">
        <v>19</v>
      </c>
      <c r="L104" s="44"/>
      <c r="M104" s="219" t="s">
        <v>19</v>
      </c>
      <c r="N104" s="220" t="s">
        <v>42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147</v>
      </c>
      <c r="AT104" s="223" t="s">
        <v>142</v>
      </c>
      <c r="AU104" s="223" t="s">
        <v>81</v>
      </c>
      <c r="AY104" s="17" t="s">
        <v>138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79</v>
      </c>
      <c r="BK104" s="224">
        <f>ROUND(I104*H104,2)</f>
        <v>0</v>
      </c>
      <c r="BL104" s="17" t="s">
        <v>147</v>
      </c>
      <c r="BM104" s="223" t="s">
        <v>1289</v>
      </c>
    </row>
    <row r="105" spans="1:65" s="2" customFormat="1" ht="16.5" customHeight="1">
      <c r="A105" s="38"/>
      <c r="B105" s="39"/>
      <c r="C105" s="212" t="s">
        <v>283</v>
      </c>
      <c r="D105" s="212" t="s">
        <v>142</v>
      </c>
      <c r="E105" s="213" t="s">
        <v>1290</v>
      </c>
      <c r="F105" s="214" t="s">
        <v>1291</v>
      </c>
      <c r="G105" s="215" t="s">
        <v>448</v>
      </c>
      <c r="H105" s="216">
        <v>1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42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147</v>
      </c>
      <c r="AT105" s="223" t="s">
        <v>142</v>
      </c>
      <c r="AU105" s="223" t="s">
        <v>81</v>
      </c>
      <c r="AY105" s="17" t="s">
        <v>138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79</v>
      </c>
      <c r="BK105" s="224">
        <f>ROUND(I105*H105,2)</f>
        <v>0</v>
      </c>
      <c r="BL105" s="17" t="s">
        <v>147</v>
      </c>
      <c r="BM105" s="223" t="s">
        <v>1292</v>
      </c>
    </row>
    <row r="106" spans="1:65" s="2" customFormat="1" ht="16.5" customHeight="1">
      <c r="A106" s="38"/>
      <c r="B106" s="39"/>
      <c r="C106" s="212" t="s">
        <v>181</v>
      </c>
      <c r="D106" s="212" t="s">
        <v>142</v>
      </c>
      <c r="E106" s="213" t="s">
        <v>1293</v>
      </c>
      <c r="F106" s="214" t="s">
        <v>1285</v>
      </c>
      <c r="G106" s="215" t="s">
        <v>448</v>
      </c>
      <c r="H106" s="216">
        <v>2</v>
      </c>
      <c r="I106" s="217"/>
      <c r="J106" s="218">
        <f>ROUND(I106*H106,2)</f>
        <v>0</v>
      </c>
      <c r="K106" s="214" t="s">
        <v>19</v>
      </c>
      <c r="L106" s="44"/>
      <c r="M106" s="219" t="s">
        <v>19</v>
      </c>
      <c r="N106" s="220" t="s">
        <v>42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147</v>
      </c>
      <c r="AT106" s="223" t="s">
        <v>142</v>
      </c>
      <c r="AU106" s="223" t="s">
        <v>81</v>
      </c>
      <c r="AY106" s="17" t="s">
        <v>138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79</v>
      </c>
      <c r="BK106" s="224">
        <f>ROUND(I106*H106,2)</f>
        <v>0</v>
      </c>
      <c r="BL106" s="17" t="s">
        <v>147</v>
      </c>
      <c r="BM106" s="223" t="s">
        <v>1294</v>
      </c>
    </row>
    <row r="107" spans="1:65" s="2" customFormat="1" ht="16.5" customHeight="1">
      <c r="A107" s="38"/>
      <c r="B107" s="39"/>
      <c r="C107" s="212" t="s">
        <v>275</v>
      </c>
      <c r="D107" s="212" t="s">
        <v>142</v>
      </c>
      <c r="E107" s="213" t="s">
        <v>1295</v>
      </c>
      <c r="F107" s="214" t="s">
        <v>1288</v>
      </c>
      <c r="G107" s="215" t="s">
        <v>448</v>
      </c>
      <c r="H107" s="216">
        <v>2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42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147</v>
      </c>
      <c r="AT107" s="223" t="s">
        <v>142</v>
      </c>
      <c r="AU107" s="223" t="s">
        <v>81</v>
      </c>
      <c r="AY107" s="17" t="s">
        <v>138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79</v>
      </c>
      <c r="BK107" s="224">
        <f>ROUND(I107*H107,2)</f>
        <v>0</v>
      </c>
      <c r="BL107" s="17" t="s">
        <v>147</v>
      </c>
      <c r="BM107" s="223" t="s">
        <v>1296</v>
      </c>
    </row>
    <row r="108" spans="1:65" s="2" customFormat="1" ht="16.5" customHeight="1">
      <c r="A108" s="38"/>
      <c r="B108" s="39"/>
      <c r="C108" s="212" t="s">
        <v>205</v>
      </c>
      <c r="D108" s="212" t="s">
        <v>142</v>
      </c>
      <c r="E108" s="213" t="s">
        <v>1297</v>
      </c>
      <c r="F108" s="214" t="s">
        <v>1291</v>
      </c>
      <c r="G108" s="215" t="s">
        <v>448</v>
      </c>
      <c r="H108" s="216">
        <v>1</v>
      </c>
      <c r="I108" s="217"/>
      <c r="J108" s="218">
        <f>ROUND(I108*H108,2)</f>
        <v>0</v>
      </c>
      <c r="K108" s="214" t="s">
        <v>19</v>
      </c>
      <c r="L108" s="44"/>
      <c r="M108" s="219" t="s">
        <v>19</v>
      </c>
      <c r="N108" s="220" t="s">
        <v>42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147</v>
      </c>
      <c r="AT108" s="223" t="s">
        <v>142</v>
      </c>
      <c r="AU108" s="223" t="s">
        <v>81</v>
      </c>
      <c r="AY108" s="17" t="s">
        <v>138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79</v>
      </c>
      <c r="BK108" s="224">
        <f>ROUND(I108*H108,2)</f>
        <v>0</v>
      </c>
      <c r="BL108" s="17" t="s">
        <v>147</v>
      </c>
      <c r="BM108" s="223" t="s">
        <v>1298</v>
      </c>
    </row>
    <row r="109" spans="1:65" s="2" customFormat="1" ht="16.5" customHeight="1">
      <c r="A109" s="38"/>
      <c r="B109" s="39"/>
      <c r="C109" s="212" t="s">
        <v>211</v>
      </c>
      <c r="D109" s="212" t="s">
        <v>142</v>
      </c>
      <c r="E109" s="213" t="s">
        <v>1299</v>
      </c>
      <c r="F109" s="214" t="s">
        <v>1300</v>
      </c>
      <c r="G109" s="215" t="s">
        <v>448</v>
      </c>
      <c r="H109" s="216">
        <v>1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147</v>
      </c>
      <c r="AT109" s="223" t="s">
        <v>142</v>
      </c>
      <c r="AU109" s="223" t="s">
        <v>81</v>
      </c>
      <c r="AY109" s="17" t="s">
        <v>138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79</v>
      </c>
      <c r="BK109" s="224">
        <f>ROUND(I109*H109,2)</f>
        <v>0</v>
      </c>
      <c r="BL109" s="17" t="s">
        <v>147</v>
      </c>
      <c r="BM109" s="223" t="s">
        <v>1301</v>
      </c>
    </row>
    <row r="110" spans="1:65" s="2" customFormat="1" ht="16.5" customHeight="1">
      <c r="A110" s="38"/>
      <c r="B110" s="39"/>
      <c r="C110" s="212" t="s">
        <v>8</v>
      </c>
      <c r="D110" s="212" t="s">
        <v>142</v>
      </c>
      <c r="E110" s="213" t="s">
        <v>1302</v>
      </c>
      <c r="F110" s="214" t="s">
        <v>1303</v>
      </c>
      <c r="G110" s="215" t="s">
        <v>448</v>
      </c>
      <c r="H110" s="216">
        <v>5</v>
      </c>
      <c r="I110" s="217"/>
      <c r="J110" s="218">
        <f>ROUND(I110*H110,2)</f>
        <v>0</v>
      </c>
      <c r="K110" s="214" t="s">
        <v>19</v>
      </c>
      <c r="L110" s="44"/>
      <c r="M110" s="219" t="s">
        <v>19</v>
      </c>
      <c r="N110" s="220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147</v>
      </c>
      <c r="AT110" s="223" t="s">
        <v>142</v>
      </c>
      <c r="AU110" s="223" t="s">
        <v>81</v>
      </c>
      <c r="AY110" s="17" t="s">
        <v>138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79</v>
      </c>
      <c r="BK110" s="224">
        <f>ROUND(I110*H110,2)</f>
        <v>0</v>
      </c>
      <c r="BL110" s="17" t="s">
        <v>147</v>
      </c>
      <c r="BM110" s="223" t="s">
        <v>1304</v>
      </c>
    </row>
    <row r="111" spans="1:65" s="2" customFormat="1" ht="16.5" customHeight="1">
      <c r="A111" s="38"/>
      <c r="B111" s="39"/>
      <c r="C111" s="212" t="s">
        <v>221</v>
      </c>
      <c r="D111" s="212" t="s">
        <v>142</v>
      </c>
      <c r="E111" s="213" t="s">
        <v>1305</v>
      </c>
      <c r="F111" s="214" t="s">
        <v>1306</v>
      </c>
      <c r="G111" s="215" t="s">
        <v>448</v>
      </c>
      <c r="H111" s="216">
        <v>1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42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147</v>
      </c>
      <c r="AT111" s="223" t="s">
        <v>142</v>
      </c>
      <c r="AU111" s="223" t="s">
        <v>81</v>
      </c>
      <c r="AY111" s="17" t="s">
        <v>138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79</v>
      </c>
      <c r="BK111" s="224">
        <f>ROUND(I111*H111,2)</f>
        <v>0</v>
      </c>
      <c r="BL111" s="17" t="s">
        <v>147</v>
      </c>
      <c r="BM111" s="223" t="s">
        <v>1307</v>
      </c>
    </row>
    <row r="112" spans="1:63" s="12" customFormat="1" ht="22.8" customHeight="1">
      <c r="A112" s="12"/>
      <c r="B112" s="196"/>
      <c r="C112" s="197"/>
      <c r="D112" s="198" t="s">
        <v>70</v>
      </c>
      <c r="E112" s="210" t="s">
        <v>1308</v>
      </c>
      <c r="F112" s="210" t="s">
        <v>1309</v>
      </c>
      <c r="G112" s="197"/>
      <c r="H112" s="197"/>
      <c r="I112" s="200"/>
      <c r="J112" s="211">
        <f>BK112</f>
        <v>0</v>
      </c>
      <c r="K112" s="197"/>
      <c r="L112" s="202"/>
      <c r="M112" s="203"/>
      <c r="N112" s="204"/>
      <c r="O112" s="204"/>
      <c r="P112" s="205">
        <f>SUM(P113:P117)</f>
        <v>0</v>
      </c>
      <c r="Q112" s="204"/>
      <c r="R112" s="205">
        <f>SUM(R113:R117)</f>
        <v>0</v>
      </c>
      <c r="S112" s="204"/>
      <c r="T112" s="206">
        <f>SUM(T113:T117)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7" t="s">
        <v>79</v>
      </c>
      <c r="AT112" s="208" t="s">
        <v>70</v>
      </c>
      <c r="AU112" s="208" t="s">
        <v>79</v>
      </c>
      <c r="AY112" s="207" t="s">
        <v>138</v>
      </c>
      <c r="BK112" s="209">
        <f>SUM(BK113:BK117)</f>
        <v>0</v>
      </c>
    </row>
    <row r="113" spans="1:65" s="2" customFormat="1" ht="16.5" customHeight="1">
      <c r="A113" s="38"/>
      <c r="B113" s="39"/>
      <c r="C113" s="212" t="s">
        <v>639</v>
      </c>
      <c r="D113" s="212" t="s">
        <v>142</v>
      </c>
      <c r="E113" s="213" t="s">
        <v>1310</v>
      </c>
      <c r="F113" s="214" t="s">
        <v>1097</v>
      </c>
      <c r="G113" s="215" t="s">
        <v>243</v>
      </c>
      <c r="H113" s="216">
        <v>2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42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147</v>
      </c>
      <c r="AT113" s="223" t="s">
        <v>142</v>
      </c>
      <c r="AU113" s="223" t="s">
        <v>81</v>
      </c>
      <c r="AY113" s="17" t="s">
        <v>138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79</v>
      </c>
      <c r="BK113" s="224">
        <f>ROUND(I113*H113,2)</f>
        <v>0</v>
      </c>
      <c r="BL113" s="17" t="s">
        <v>147</v>
      </c>
      <c r="BM113" s="223" t="s">
        <v>1311</v>
      </c>
    </row>
    <row r="114" spans="1:65" s="2" customFormat="1" ht="16.5" customHeight="1">
      <c r="A114" s="38"/>
      <c r="B114" s="39"/>
      <c r="C114" s="212" t="s">
        <v>644</v>
      </c>
      <c r="D114" s="212" t="s">
        <v>142</v>
      </c>
      <c r="E114" s="213" t="s">
        <v>1312</v>
      </c>
      <c r="F114" s="214" t="s">
        <v>1105</v>
      </c>
      <c r="G114" s="215" t="s">
        <v>243</v>
      </c>
      <c r="H114" s="216">
        <v>5</v>
      </c>
      <c r="I114" s="217"/>
      <c r="J114" s="218">
        <f>ROUND(I114*H114,2)</f>
        <v>0</v>
      </c>
      <c r="K114" s="214" t="s">
        <v>19</v>
      </c>
      <c r="L114" s="44"/>
      <c r="M114" s="219" t="s">
        <v>19</v>
      </c>
      <c r="N114" s="220" t="s">
        <v>42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147</v>
      </c>
      <c r="AT114" s="223" t="s">
        <v>142</v>
      </c>
      <c r="AU114" s="223" t="s">
        <v>81</v>
      </c>
      <c r="AY114" s="17" t="s">
        <v>138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79</v>
      </c>
      <c r="BK114" s="224">
        <f>ROUND(I114*H114,2)</f>
        <v>0</v>
      </c>
      <c r="BL114" s="17" t="s">
        <v>147</v>
      </c>
      <c r="BM114" s="223" t="s">
        <v>1313</v>
      </c>
    </row>
    <row r="115" spans="1:65" s="2" customFormat="1" ht="16.5" customHeight="1">
      <c r="A115" s="38"/>
      <c r="B115" s="39"/>
      <c r="C115" s="212" t="s">
        <v>7</v>
      </c>
      <c r="D115" s="212" t="s">
        <v>142</v>
      </c>
      <c r="E115" s="213" t="s">
        <v>1314</v>
      </c>
      <c r="F115" s="214" t="s">
        <v>1315</v>
      </c>
      <c r="G115" s="215" t="s">
        <v>243</v>
      </c>
      <c r="H115" s="216">
        <v>110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42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147</v>
      </c>
      <c r="AT115" s="223" t="s">
        <v>142</v>
      </c>
      <c r="AU115" s="223" t="s">
        <v>81</v>
      </c>
      <c r="AY115" s="17" t="s">
        <v>138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79</v>
      </c>
      <c r="BK115" s="224">
        <f>ROUND(I115*H115,2)</f>
        <v>0</v>
      </c>
      <c r="BL115" s="17" t="s">
        <v>147</v>
      </c>
      <c r="BM115" s="223" t="s">
        <v>1316</v>
      </c>
    </row>
    <row r="116" spans="1:65" s="2" customFormat="1" ht="16.5" customHeight="1">
      <c r="A116" s="38"/>
      <c r="B116" s="39"/>
      <c r="C116" s="212" t="s">
        <v>634</v>
      </c>
      <c r="D116" s="212" t="s">
        <v>142</v>
      </c>
      <c r="E116" s="213" t="s">
        <v>1317</v>
      </c>
      <c r="F116" s="214" t="s">
        <v>1318</v>
      </c>
      <c r="G116" s="215" t="s">
        <v>243</v>
      </c>
      <c r="H116" s="216">
        <v>3</v>
      </c>
      <c r="I116" s="217"/>
      <c r="J116" s="218">
        <f>ROUND(I116*H116,2)</f>
        <v>0</v>
      </c>
      <c r="K116" s="214" t="s">
        <v>19</v>
      </c>
      <c r="L116" s="44"/>
      <c r="M116" s="219" t="s">
        <v>19</v>
      </c>
      <c r="N116" s="220" t="s">
        <v>42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147</v>
      </c>
      <c r="AT116" s="223" t="s">
        <v>142</v>
      </c>
      <c r="AU116" s="223" t="s">
        <v>81</v>
      </c>
      <c r="AY116" s="17" t="s">
        <v>138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79</v>
      </c>
      <c r="BK116" s="224">
        <f>ROUND(I116*H116,2)</f>
        <v>0</v>
      </c>
      <c r="BL116" s="17" t="s">
        <v>147</v>
      </c>
      <c r="BM116" s="223" t="s">
        <v>1319</v>
      </c>
    </row>
    <row r="117" spans="1:65" s="2" customFormat="1" ht="16.5" customHeight="1">
      <c r="A117" s="38"/>
      <c r="B117" s="39"/>
      <c r="C117" s="212" t="s">
        <v>652</v>
      </c>
      <c r="D117" s="212" t="s">
        <v>142</v>
      </c>
      <c r="E117" s="213" t="s">
        <v>1320</v>
      </c>
      <c r="F117" s="214" t="s">
        <v>1321</v>
      </c>
      <c r="G117" s="215" t="s">
        <v>243</v>
      </c>
      <c r="H117" s="216">
        <v>7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147</v>
      </c>
      <c r="AT117" s="223" t="s">
        <v>142</v>
      </c>
      <c r="AU117" s="223" t="s">
        <v>81</v>
      </c>
      <c r="AY117" s="17" t="s">
        <v>138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79</v>
      </c>
      <c r="BK117" s="224">
        <f>ROUND(I117*H117,2)</f>
        <v>0</v>
      </c>
      <c r="BL117" s="17" t="s">
        <v>147</v>
      </c>
      <c r="BM117" s="223" t="s">
        <v>1322</v>
      </c>
    </row>
    <row r="118" spans="1:63" s="12" customFormat="1" ht="22.8" customHeight="1">
      <c r="A118" s="12"/>
      <c r="B118" s="196"/>
      <c r="C118" s="197"/>
      <c r="D118" s="198" t="s">
        <v>70</v>
      </c>
      <c r="E118" s="210" t="s">
        <v>1323</v>
      </c>
      <c r="F118" s="210" t="s">
        <v>1324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SUM(P119:P126)</f>
        <v>0</v>
      </c>
      <c r="Q118" s="204"/>
      <c r="R118" s="205">
        <f>SUM(R119:R126)</f>
        <v>0</v>
      </c>
      <c r="S118" s="204"/>
      <c r="T118" s="206">
        <f>SUM(T119:T126)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79</v>
      </c>
      <c r="AT118" s="208" t="s">
        <v>70</v>
      </c>
      <c r="AU118" s="208" t="s">
        <v>79</v>
      </c>
      <c r="AY118" s="207" t="s">
        <v>138</v>
      </c>
      <c r="BK118" s="209">
        <f>SUM(BK119:BK126)</f>
        <v>0</v>
      </c>
    </row>
    <row r="119" spans="1:65" s="2" customFormat="1" ht="16.5" customHeight="1">
      <c r="A119" s="38"/>
      <c r="B119" s="39"/>
      <c r="C119" s="212" t="s">
        <v>357</v>
      </c>
      <c r="D119" s="212" t="s">
        <v>142</v>
      </c>
      <c r="E119" s="213" t="s">
        <v>1325</v>
      </c>
      <c r="F119" s="214" t="s">
        <v>1326</v>
      </c>
      <c r="G119" s="215" t="s">
        <v>243</v>
      </c>
      <c r="H119" s="216">
        <v>5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42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147</v>
      </c>
      <c r="AT119" s="223" t="s">
        <v>142</v>
      </c>
      <c r="AU119" s="223" t="s">
        <v>81</v>
      </c>
      <c r="AY119" s="17" t="s">
        <v>138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79</v>
      </c>
      <c r="BK119" s="224">
        <f>ROUND(I119*H119,2)</f>
        <v>0</v>
      </c>
      <c r="BL119" s="17" t="s">
        <v>147</v>
      </c>
      <c r="BM119" s="223" t="s">
        <v>1327</v>
      </c>
    </row>
    <row r="120" spans="1:65" s="2" customFormat="1" ht="16.5" customHeight="1">
      <c r="A120" s="38"/>
      <c r="B120" s="39"/>
      <c r="C120" s="212" t="s">
        <v>366</v>
      </c>
      <c r="D120" s="212" t="s">
        <v>142</v>
      </c>
      <c r="E120" s="213" t="s">
        <v>1328</v>
      </c>
      <c r="F120" s="214" t="s">
        <v>1329</v>
      </c>
      <c r="G120" s="215" t="s">
        <v>243</v>
      </c>
      <c r="H120" s="216">
        <v>47</v>
      </c>
      <c r="I120" s="217"/>
      <c r="J120" s="218">
        <f>ROUND(I120*H120,2)</f>
        <v>0</v>
      </c>
      <c r="K120" s="214" t="s">
        <v>19</v>
      </c>
      <c r="L120" s="44"/>
      <c r="M120" s="219" t="s">
        <v>19</v>
      </c>
      <c r="N120" s="220" t="s">
        <v>42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147</v>
      </c>
      <c r="AT120" s="223" t="s">
        <v>142</v>
      </c>
      <c r="AU120" s="223" t="s">
        <v>81</v>
      </c>
      <c r="AY120" s="17" t="s">
        <v>138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79</v>
      </c>
      <c r="BK120" s="224">
        <f>ROUND(I120*H120,2)</f>
        <v>0</v>
      </c>
      <c r="BL120" s="17" t="s">
        <v>147</v>
      </c>
      <c r="BM120" s="223" t="s">
        <v>1330</v>
      </c>
    </row>
    <row r="121" spans="1:65" s="2" customFormat="1" ht="16.5" customHeight="1">
      <c r="A121" s="38"/>
      <c r="B121" s="39"/>
      <c r="C121" s="212" t="s">
        <v>372</v>
      </c>
      <c r="D121" s="212" t="s">
        <v>142</v>
      </c>
      <c r="E121" s="213" t="s">
        <v>1331</v>
      </c>
      <c r="F121" s="214" t="s">
        <v>1332</v>
      </c>
      <c r="G121" s="215" t="s">
        <v>243</v>
      </c>
      <c r="H121" s="216">
        <v>58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42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147</v>
      </c>
      <c r="AT121" s="223" t="s">
        <v>142</v>
      </c>
      <c r="AU121" s="223" t="s">
        <v>81</v>
      </c>
      <c r="AY121" s="17" t="s">
        <v>138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79</v>
      </c>
      <c r="BK121" s="224">
        <f>ROUND(I121*H121,2)</f>
        <v>0</v>
      </c>
      <c r="BL121" s="17" t="s">
        <v>147</v>
      </c>
      <c r="BM121" s="223" t="s">
        <v>1333</v>
      </c>
    </row>
    <row r="122" spans="1:65" s="2" customFormat="1" ht="16.5" customHeight="1">
      <c r="A122" s="38"/>
      <c r="B122" s="39"/>
      <c r="C122" s="212" t="s">
        <v>352</v>
      </c>
      <c r="D122" s="212" t="s">
        <v>142</v>
      </c>
      <c r="E122" s="213" t="s">
        <v>1334</v>
      </c>
      <c r="F122" s="214" t="s">
        <v>1335</v>
      </c>
      <c r="G122" s="215" t="s">
        <v>243</v>
      </c>
      <c r="H122" s="216">
        <v>3</v>
      </c>
      <c r="I122" s="217"/>
      <c r="J122" s="218">
        <f>ROUND(I122*H122,2)</f>
        <v>0</v>
      </c>
      <c r="K122" s="214" t="s">
        <v>19</v>
      </c>
      <c r="L122" s="44"/>
      <c r="M122" s="219" t="s">
        <v>19</v>
      </c>
      <c r="N122" s="220" t="s">
        <v>42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147</v>
      </c>
      <c r="AT122" s="223" t="s">
        <v>142</v>
      </c>
      <c r="AU122" s="223" t="s">
        <v>81</v>
      </c>
      <c r="AY122" s="17" t="s">
        <v>138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79</v>
      </c>
      <c r="BK122" s="224">
        <f>ROUND(I122*H122,2)</f>
        <v>0</v>
      </c>
      <c r="BL122" s="17" t="s">
        <v>147</v>
      </c>
      <c r="BM122" s="223" t="s">
        <v>1336</v>
      </c>
    </row>
    <row r="123" spans="1:65" s="2" customFormat="1" ht="16.5" customHeight="1">
      <c r="A123" s="38"/>
      <c r="B123" s="39"/>
      <c r="C123" s="212" t="s">
        <v>381</v>
      </c>
      <c r="D123" s="212" t="s">
        <v>142</v>
      </c>
      <c r="E123" s="213" t="s">
        <v>1337</v>
      </c>
      <c r="F123" s="214" t="s">
        <v>1338</v>
      </c>
      <c r="G123" s="215" t="s">
        <v>243</v>
      </c>
      <c r="H123" s="216">
        <v>4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42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147</v>
      </c>
      <c r="AT123" s="223" t="s">
        <v>142</v>
      </c>
      <c r="AU123" s="223" t="s">
        <v>81</v>
      </c>
      <c r="AY123" s="17" t="s">
        <v>138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79</v>
      </c>
      <c r="BK123" s="224">
        <f>ROUND(I123*H123,2)</f>
        <v>0</v>
      </c>
      <c r="BL123" s="17" t="s">
        <v>147</v>
      </c>
      <c r="BM123" s="223" t="s">
        <v>1339</v>
      </c>
    </row>
    <row r="124" spans="1:65" s="2" customFormat="1" ht="16.5" customHeight="1">
      <c r="A124" s="38"/>
      <c r="B124" s="39"/>
      <c r="C124" s="212" t="s">
        <v>729</v>
      </c>
      <c r="D124" s="212" t="s">
        <v>142</v>
      </c>
      <c r="E124" s="213" t="s">
        <v>1340</v>
      </c>
      <c r="F124" s="214" t="s">
        <v>1341</v>
      </c>
      <c r="G124" s="215" t="s">
        <v>243</v>
      </c>
      <c r="H124" s="216">
        <v>13</v>
      </c>
      <c r="I124" s="217"/>
      <c r="J124" s="218">
        <f>ROUND(I124*H124,2)</f>
        <v>0</v>
      </c>
      <c r="K124" s="214" t="s">
        <v>19</v>
      </c>
      <c r="L124" s="44"/>
      <c r="M124" s="219" t="s">
        <v>19</v>
      </c>
      <c r="N124" s="220" t="s">
        <v>42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147</v>
      </c>
      <c r="AT124" s="223" t="s">
        <v>142</v>
      </c>
      <c r="AU124" s="223" t="s">
        <v>81</v>
      </c>
      <c r="AY124" s="17" t="s">
        <v>138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79</v>
      </c>
      <c r="BK124" s="224">
        <f>ROUND(I124*H124,2)</f>
        <v>0</v>
      </c>
      <c r="BL124" s="17" t="s">
        <v>147</v>
      </c>
      <c r="BM124" s="223" t="s">
        <v>1342</v>
      </c>
    </row>
    <row r="125" spans="1:65" s="2" customFormat="1" ht="49.05" customHeight="1">
      <c r="A125" s="38"/>
      <c r="B125" s="39"/>
      <c r="C125" s="212" t="s">
        <v>548</v>
      </c>
      <c r="D125" s="212" t="s">
        <v>142</v>
      </c>
      <c r="E125" s="213" t="s">
        <v>1343</v>
      </c>
      <c r="F125" s="214" t="s">
        <v>1344</v>
      </c>
      <c r="G125" s="215" t="s">
        <v>463</v>
      </c>
      <c r="H125" s="216">
        <v>50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42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147</v>
      </c>
      <c r="AT125" s="223" t="s">
        <v>142</v>
      </c>
      <c r="AU125" s="223" t="s">
        <v>81</v>
      </c>
      <c r="AY125" s="17" t="s">
        <v>138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79</v>
      </c>
      <c r="BK125" s="224">
        <f>ROUND(I125*H125,2)</f>
        <v>0</v>
      </c>
      <c r="BL125" s="17" t="s">
        <v>147</v>
      </c>
      <c r="BM125" s="223" t="s">
        <v>1345</v>
      </c>
    </row>
    <row r="126" spans="1:65" s="2" customFormat="1" ht="16.5" customHeight="1">
      <c r="A126" s="38"/>
      <c r="B126" s="39"/>
      <c r="C126" s="212" t="s">
        <v>740</v>
      </c>
      <c r="D126" s="212" t="s">
        <v>142</v>
      </c>
      <c r="E126" s="213" t="s">
        <v>1346</v>
      </c>
      <c r="F126" s="214" t="s">
        <v>1347</v>
      </c>
      <c r="G126" s="215" t="s">
        <v>463</v>
      </c>
      <c r="H126" s="216">
        <v>1</v>
      </c>
      <c r="I126" s="217"/>
      <c r="J126" s="218">
        <f>ROUND(I126*H126,2)</f>
        <v>0</v>
      </c>
      <c r="K126" s="214" t="s">
        <v>19</v>
      </c>
      <c r="L126" s="44"/>
      <c r="M126" s="219" t="s">
        <v>19</v>
      </c>
      <c r="N126" s="220" t="s">
        <v>42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147</v>
      </c>
      <c r="AT126" s="223" t="s">
        <v>142</v>
      </c>
      <c r="AU126" s="223" t="s">
        <v>81</v>
      </c>
      <c r="AY126" s="17" t="s">
        <v>138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79</v>
      </c>
      <c r="BK126" s="224">
        <f>ROUND(I126*H126,2)</f>
        <v>0</v>
      </c>
      <c r="BL126" s="17" t="s">
        <v>147</v>
      </c>
      <c r="BM126" s="223" t="s">
        <v>1348</v>
      </c>
    </row>
    <row r="127" spans="1:63" s="12" customFormat="1" ht="25.9" customHeight="1">
      <c r="A127" s="12"/>
      <c r="B127" s="196"/>
      <c r="C127" s="197"/>
      <c r="D127" s="198" t="s">
        <v>70</v>
      </c>
      <c r="E127" s="199" t="s">
        <v>933</v>
      </c>
      <c r="F127" s="199" t="s">
        <v>1349</v>
      </c>
      <c r="G127" s="197"/>
      <c r="H127" s="197"/>
      <c r="I127" s="200"/>
      <c r="J127" s="201">
        <f>BK127</f>
        <v>0</v>
      </c>
      <c r="K127" s="197"/>
      <c r="L127" s="202"/>
      <c r="M127" s="203"/>
      <c r="N127" s="204"/>
      <c r="O127" s="204"/>
      <c r="P127" s="205">
        <f>SUM(P128:P138)</f>
        <v>0</v>
      </c>
      <c r="Q127" s="204"/>
      <c r="R127" s="205">
        <f>SUM(R128:R138)</f>
        <v>0</v>
      </c>
      <c r="S127" s="204"/>
      <c r="T127" s="206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79</v>
      </c>
      <c r="AT127" s="208" t="s">
        <v>70</v>
      </c>
      <c r="AU127" s="208" t="s">
        <v>71</v>
      </c>
      <c r="AY127" s="207" t="s">
        <v>138</v>
      </c>
      <c r="BK127" s="209">
        <f>SUM(BK128:BK138)</f>
        <v>0</v>
      </c>
    </row>
    <row r="128" spans="1:65" s="2" customFormat="1" ht="24.15" customHeight="1">
      <c r="A128" s="38"/>
      <c r="B128" s="39"/>
      <c r="C128" s="212" t="s">
        <v>807</v>
      </c>
      <c r="D128" s="212" t="s">
        <v>142</v>
      </c>
      <c r="E128" s="213" t="s">
        <v>1350</v>
      </c>
      <c r="F128" s="214" t="s">
        <v>1351</v>
      </c>
      <c r="G128" s="215" t="s">
        <v>448</v>
      </c>
      <c r="H128" s="216">
        <v>10</v>
      </c>
      <c r="I128" s="217"/>
      <c r="J128" s="218">
        <f>ROUND(I128*H128,2)</f>
        <v>0</v>
      </c>
      <c r="K128" s="214" t="s">
        <v>19</v>
      </c>
      <c r="L128" s="44"/>
      <c r="M128" s="219" t="s">
        <v>19</v>
      </c>
      <c r="N128" s="220" t="s">
        <v>42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147</v>
      </c>
      <c r="AT128" s="223" t="s">
        <v>142</v>
      </c>
      <c r="AU128" s="223" t="s">
        <v>79</v>
      </c>
      <c r="AY128" s="17" t="s">
        <v>138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79</v>
      </c>
      <c r="BK128" s="224">
        <f>ROUND(I128*H128,2)</f>
        <v>0</v>
      </c>
      <c r="BL128" s="17" t="s">
        <v>147</v>
      </c>
      <c r="BM128" s="223" t="s">
        <v>1352</v>
      </c>
    </row>
    <row r="129" spans="1:65" s="2" customFormat="1" ht="24.15" customHeight="1">
      <c r="A129" s="38"/>
      <c r="B129" s="39"/>
      <c r="C129" s="212" t="s">
        <v>482</v>
      </c>
      <c r="D129" s="212" t="s">
        <v>142</v>
      </c>
      <c r="E129" s="213" t="s">
        <v>1353</v>
      </c>
      <c r="F129" s="214" t="s">
        <v>1354</v>
      </c>
      <c r="G129" s="215" t="s">
        <v>448</v>
      </c>
      <c r="H129" s="216">
        <v>6</v>
      </c>
      <c r="I129" s="217"/>
      <c r="J129" s="218">
        <f>ROUND(I129*H129,2)</f>
        <v>0</v>
      </c>
      <c r="K129" s="214" t="s">
        <v>19</v>
      </c>
      <c r="L129" s="44"/>
      <c r="M129" s="219" t="s">
        <v>19</v>
      </c>
      <c r="N129" s="220" t="s">
        <v>42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147</v>
      </c>
      <c r="AT129" s="223" t="s">
        <v>142</v>
      </c>
      <c r="AU129" s="223" t="s">
        <v>79</v>
      </c>
      <c r="AY129" s="17" t="s">
        <v>138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79</v>
      </c>
      <c r="BK129" s="224">
        <f>ROUND(I129*H129,2)</f>
        <v>0</v>
      </c>
      <c r="BL129" s="17" t="s">
        <v>147</v>
      </c>
      <c r="BM129" s="223" t="s">
        <v>1355</v>
      </c>
    </row>
    <row r="130" spans="1:65" s="2" customFormat="1" ht="21.75" customHeight="1">
      <c r="A130" s="38"/>
      <c r="B130" s="39"/>
      <c r="C130" s="212" t="s">
        <v>954</v>
      </c>
      <c r="D130" s="212" t="s">
        <v>142</v>
      </c>
      <c r="E130" s="213" t="s">
        <v>1356</v>
      </c>
      <c r="F130" s="214" t="s">
        <v>1357</v>
      </c>
      <c r="G130" s="215" t="s">
        <v>145</v>
      </c>
      <c r="H130" s="216">
        <v>1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42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147</v>
      </c>
      <c r="AT130" s="223" t="s">
        <v>142</v>
      </c>
      <c r="AU130" s="223" t="s">
        <v>79</v>
      </c>
      <c r="AY130" s="17" t="s">
        <v>138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79</v>
      </c>
      <c r="BK130" s="224">
        <f>ROUND(I130*H130,2)</f>
        <v>0</v>
      </c>
      <c r="BL130" s="17" t="s">
        <v>147</v>
      </c>
      <c r="BM130" s="223" t="s">
        <v>1358</v>
      </c>
    </row>
    <row r="131" spans="1:65" s="2" customFormat="1" ht="24.15" customHeight="1">
      <c r="A131" s="38"/>
      <c r="B131" s="39"/>
      <c r="C131" s="212" t="s">
        <v>335</v>
      </c>
      <c r="D131" s="212" t="s">
        <v>142</v>
      </c>
      <c r="E131" s="213" t="s">
        <v>1359</v>
      </c>
      <c r="F131" s="214" t="s">
        <v>1360</v>
      </c>
      <c r="G131" s="215" t="s">
        <v>170</v>
      </c>
      <c r="H131" s="216">
        <v>0.25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147</v>
      </c>
      <c r="AT131" s="223" t="s">
        <v>142</v>
      </c>
      <c r="AU131" s="223" t="s">
        <v>79</v>
      </c>
      <c r="AY131" s="17" t="s">
        <v>138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79</v>
      </c>
      <c r="BK131" s="224">
        <f>ROUND(I131*H131,2)</f>
        <v>0</v>
      </c>
      <c r="BL131" s="17" t="s">
        <v>147</v>
      </c>
      <c r="BM131" s="223" t="s">
        <v>1361</v>
      </c>
    </row>
    <row r="132" spans="1:65" s="2" customFormat="1" ht="24.15" customHeight="1">
      <c r="A132" s="38"/>
      <c r="B132" s="39"/>
      <c r="C132" s="212" t="s">
        <v>748</v>
      </c>
      <c r="D132" s="212" t="s">
        <v>142</v>
      </c>
      <c r="E132" s="213" t="s">
        <v>1362</v>
      </c>
      <c r="F132" s="214" t="s">
        <v>1363</v>
      </c>
      <c r="G132" s="215" t="s">
        <v>448</v>
      </c>
      <c r="H132" s="216">
        <v>10</v>
      </c>
      <c r="I132" s="217"/>
      <c r="J132" s="218">
        <f>ROUND(I132*H132,2)</f>
        <v>0</v>
      </c>
      <c r="K132" s="214" t="s">
        <v>19</v>
      </c>
      <c r="L132" s="44"/>
      <c r="M132" s="219" t="s">
        <v>19</v>
      </c>
      <c r="N132" s="220" t="s">
        <v>42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147</v>
      </c>
      <c r="AT132" s="223" t="s">
        <v>142</v>
      </c>
      <c r="AU132" s="223" t="s">
        <v>79</v>
      </c>
      <c r="AY132" s="17" t="s">
        <v>138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79</v>
      </c>
      <c r="BK132" s="224">
        <f>ROUND(I132*H132,2)</f>
        <v>0</v>
      </c>
      <c r="BL132" s="17" t="s">
        <v>147</v>
      </c>
      <c r="BM132" s="223" t="s">
        <v>1364</v>
      </c>
    </row>
    <row r="133" spans="1:65" s="2" customFormat="1" ht="24.15" customHeight="1">
      <c r="A133" s="38"/>
      <c r="B133" s="39"/>
      <c r="C133" s="212" t="s">
        <v>334</v>
      </c>
      <c r="D133" s="212" t="s">
        <v>142</v>
      </c>
      <c r="E133" s="213" t="s">
        <v>1365</v>
      </c>
      <c r="F133" s="214" t="s">
        <v>1366</v>
      </c>
      <c r="G133" s="215" t="s">
        <v>448</v>
      </c>
      <c r="H133" s="216">
        <v>6</v>
      </c>
      <c r="I133" s="217"/>
      <c r="J133" s="218">
        <f>ROUND(I133*H133,2)</f>
        <v>0</v>
      </c>
      <c r="K133" s="214" t="s">
        <v>19</v>
      </c>
      <c r="L133" s="44"/>
      <c r="M133" s="219" t="s">
        <v>19</v>
      </c>
      <c r="N133" s="220" t="s">
        <v>42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147</v>
      </c>
      <c r="AT133" s="223" t="s">
        <v>142</v>
      </c>
      <c r="AU133" s="223" t="s">
        <v>79</v>
      </c>
      <c r="AY133" s="17" t="s">
        <v>138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79</v>
      </c>
      <c r="BK133" s="224">
        <f>ROUND(I133*H133,2)</f>
        <v>0</v>
      </c>
      <c r="BL133" s="17" t="s">
        <v>147</v>
      </c>
      <c r="BM133" s="223" t="s">
        <v>1367</v>
      </c>
    </row>
    <row r="134" spans="1:65" s="2" customFormat="1" ht="24.15" customHeight="1">
      <c r="A134" s="38"/>
      <c r="B134" s="39"/>
      <c r="C134" s="212" t="s">
        <v>757</v>
      </c>
      <c r="D134" s="212" t="s">
        <v>142</v>
      </c>
      <c r="E134" s="213" t="s">
        <v>1368</v>
      </c>
      <c r="F134" s="214" t="s">
        <v>1369</v>
      </c>
      <c r="G134" s="215" t="s">
        <v>243</v>
      </c>
      <c r="H134" s="216">
        <v>5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42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147</v>
      </c>
      <c r="AT134" s="223" t="s">
        <v>142</v>
      </c>
      <c r="AU134" s="223" t="s">
        <v>79</v>
      </c>
      <c r="AY134" s="17" t="s">
        <v>138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79</v>
      </c>
      <c r="BK134" s="224">
        <f>ROUND(I134*H134,2)</f>
        <v>0</v>
      </c>
      <c r="BL134" s="17" t="s">
        <v>147</v>
      </c>
      <c r="BM134" s="223" t="s">
        <v>1370</v>
      </c>
    </row>
    <row r="135" spans="1:65" s="2" customFormat="1" ht="24.15" customHeight="1">
      <c r="A135" s="38"/>
      <c r="B135" s="39"/>
      <c r="C135" s="212" t="s">
        <v>812</v>
      </c>
      <c r="D135" s="212" t="s">
        <v>142</v>
      </c>
      <c r="E135" s="213" t="s">
        <v>1371</v>
      </c>
      <c r="F135" s="214" t="s">
        <v>1372</v>
      </c>
      <c r="G135" s="215" t="s">
        <v>243</v>
      </c>
      <c r="H135" s="216">
        <v>20</v>
      </c>
      <c r="I135" s="217"/>
      <c r="J135" s="218">
        <f>ROUND(I135*H135,2)</f>
        <v>0</v>
      </c>
      <c r="K135" s="214" t="s">
        <v>19</v>
      </c>
      <c r="L135" s="44"/>
      <c r="M135" s="219" t="s">
        <v>19</v>
      </c>
      <c r="N135" s="220" t="s">
        <v>42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147</v>
      </c>
      <c r="AT135" s="223" t="s">
        <v>142</v>
      </c>
      <c r="AU135" s="223" t="s">
        <v>79</v>
      </c>
      <c r="AY135" s="17" t="s">
        <v>138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79</v>
      </c>
      <c r="BK135" s="224">
        <f>ROUND(I135*H135,2)</f>
        <v>0</v>
      </c>
      <c r="BL135" s="17" t="s">
        <v>147</v>
      </c>
      <c r="BM135" s="223" t="s">
        <v>1373</v>
      </c>
    </row>
    <row r="136" spans="1:65" s="2" customFormat="1" ht="24.15" customHeight="1">
      <c r="A136" s="38"/>
      <c r="B136" s="39"/>
      <c r="C136" s="212" t="s">
        <v>691</v>
      </c>
      <c r="D136" s="212" t="s">
        <v>142</v>
      </c>
      <c r="E136" s="213" t="s">
        <v>1374</v>
      </c>
      <c r="F136" s="214" t="s">
        <v>1375</v>
      </c>
      <c r="G136" s="215" t="s">
        <v>243</v>
      </c>
      <c r="H136" s="216">
        <v>20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42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147</v>
      </c>
      <c r="AT136" s="223" t="s">
        <v>142</v>
      </c>
      <c r="AU136" s="223" t="s">
        <v>79</v>
      </c>
      <c r="AY136" s="17" t="s">
        <v>138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79</v>
      </c>
      <c r="BK136" s="224">
        <f>ROUND(I136*H136,2)</f>
        <v>0</v>
      </c>
      <c r="BL136" s="17" t="s">
        <v>147</v>
      </c>
      <c r="BM136" s="223" t="s">
        <v>1376</v>
      </c>
    </row>
    <row r="137" spans="1:65" s="2" customFormat="1" ht="24.15" customHeight="1">
      <c r="A137" s="38"/>
      <c r="B137" s="39"/>
      <c r="C137" s="212" t="s">
        <v>823</v>
      </c>
      <c r="D137" s="212" t="s">
        <v>142</v>
      </c>
      <c r="E137" s="213" t="s">
        <v>1377</v>
      </c>
      <c r="F137" s="214" t="s">
        <v>1378</v>
      </c>
      <c r="G137" s="215" t="s">
        <v>208</v>
      </c>
      <c r="H137" s="216">
        <v>1</v>
      </c>
      <c r="I137" s="217"/>
      <c r="J137" s="218">
        <f>ROUND(I137*H137,2)</f>
        <v>0</v>
      </c>
      <c r="K137" s="214" t="s">
        <v>19</v>
      </c>
      <c r="L137" s="44"/>
      <c r="M137" s="219" t="s">
        <v>19</v>
      </c>
      <c r="N137" s="220" t="s">
        <v>42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147</v>
      </c>
      <c r="AT137" s="223" t="s">
        <v>142</v>
      </c>
      <c r="AU137" s="223" t="s">
        <v>79</v>
      </c>
      <c r="AY137" s="17" t="s">
        <v>138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79</v>
      </c>
      <c r="BK137" s="224">
        <f>ROUND(I137*H137,2)</f>
        <v>0</v>
      </c>
      <c r="BL137" s="17" t="s">
        <v>147</v>
      </c>
      <c r="BM137" s="223" t="s">
        <v>1379</v>
      </c>
    </row>
    <row r="138" spans="1:65" s="2" customFormat="1" ht="33" customHeight="1">
      <c r="A138" s="38"/>
      <c r="B138" s="39"/>
      <c r="C138" s="212" t="s">
        <v>802</v>
      </c>
      <c r="D138" s="212" t="s">
        <v>142</v>
      </c>
      <c r="E138" s="213" t="s">
        <v>1380</v>
      </c>
      <c r="F138" s="214" t="s">
        <v>1381</v>
      </c>
      <c r="G138" s="215" t="s">
        <v>1382</v>
      </c>
      <c r="H138" s="216">
        <v>50</v>
      </c>
      <c r="I138" s="217"/>
      <c r="J138" s="218">
        <f>ROUND(I138*H138,2)</f>
        <v>0</v>
      </c>
      <c r="K138" s="214" t="s">
        <v>19</v>
      </c>
      <c r="L138" s="44"/>
      <c r="M138" s="219" t="s">
        <v>19</v>
      </c>
      <c r="N138" s="220" t="s">
        <v>42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147</v>
      </c>
      <c r="AT138" s="223" t="s">
        <v>142</v>
      </c>
      <c r="AU138" s="223" t="s">
        <v>79</v>
      </c>
      <c r="AY138" s="17" t="s">
        <v>138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79</v>
      </c>
      <c r="BK138" s="224">
        <f>ROUND(I138*H138,2)</f>
        <v>0</v>
      </c>
      <c r="BL138" s="17" t="s">
        <v>147</v>
      </c>
      <c r="BM138" s="223" t="s">
        <v>1383</v>
      </c>
    </row>
    <row r="139" spans="1:63" s="12" customFormat="1" ht="25.9" customHeight="1">
      <c r="A139" s="12"/>
      <c r="B139" s="196"/>
      <c r="C139" s="197"/>
      <c r="D139" s="198" t="s">
        <v>70</v>
      </c>
      <c r="E139" s="199" t="s">
        <v>969</v>
      </c>
      <c r="F139" s="199" t="s">
        <v>1384</v>
      </c>
      <c r="G139" s="197"/>
      <c r="H139" s="197"/>
      <c r="I139" s="200"/>
      <c r="J139" s="201">
        <f>BK139</f>
        <v>0</v>
      </c>
      <c r="K139" s="197"/>
      <c r="L139" s="202"/>
      <c r="M139" s="203"/>
      <c r="N139" s="204"/>
      <c r="O139" s="204"/>
      <c r="P139" s="205">
        <f>SUM(P140:P150)</f>
        <v>0</v>
      </c>
      <c r="Q139" s="204"/>
      <c r="R139" s="205">
        <f>SUM(R140:R150)</f>
        <v>0</v>
      </c>
      <c r="S139" s="204"/>
      <c r="T139" s="206">
        <f>SUM(T140:T150)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79</v>
      </c>
      <c r="AT139" s="208" t="s">
        <v>70</v>
      </c>
      <c r="AU139" s="208" t="s">
        <v>71</v>
      </c>
      <c r="AY139" s="207" t="s">
        <v>138</v>
      </c>
      <c r="BK139" s="209">
        <f>SUM(BK140:BK150)</f>
        <v>0</v>
      </c>
    </row>
    <row r="140" spans="1:65" s="2" customFormat="1" ht="16.5" customHeight="1">
      <c r="A140" s="38"/>
      <c r="B140" s="39"/>
      <c r="C140" s="212" t="s">
        <v>441</v>
      </c>
      <c r="D140" s="212" t="s">
        <v>142</v>
      </c>
      <c r="E140" s="213" t="s">
        <v>1385</v>
      </c>
      <c r="F140" s="214" t="s">
        <v>1386</v>
      </c>
      <c r="G140" s="215" t="s">
        <v>463</v>
      </c>
      <c r="H140" s="216">
        <v>1</v>
      </c>
      <c r="I140" s="217"/>
      <c r="J140" s="218">
        <f>ROUND(I140*H140,2)</f>
        <v>0</v>
      </c>
      <c r="K140" s="214" t="s">
        <v>19</v>
      </c>
      <c r="L140" s="44"/>
      <c r="M140" s="219" t="s">
        <v>19</v>
      </c>
      <c r="N140" s="220" t="s">
        <v>42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147</v>
      </c>
      <c r="AT140" s="223" t="s">
        <v>142</v>
      </c>
      <c r="AU140" s="223" t="s">
        <v>79</v>
      </c>
      <c r="AY140" s="17" t="s">
        <v>138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79</v>
      </c>
      <c r="BK140" s="224">
        <f>ROUND(I140*H140,2)</f>
        <v>0</v>
      </c>
      <c r="BL140" s="17" t="s">
        <v>147</v>
      </c>
      <c r="BM140" s="223" t="s">
        <v>1387</v>
      </c>
    </row>
    <row r="141" spans="1:65" s="2" customFormat="1" ht="24.15" customHeight="1">
      <c r="A141" s="38"/>
      <c r="B141" s="39"/>
      <c r="C141" s="212" t="s">
        <v>445</v>
      </c>
      <c r="D141" s="212" t="s">
        <v>142</v>
      </c>
      <c r="E141" s="213" t="s">
        <v>1388</v>
      </c>
      <c r="F141" s="214" t="s">
        <v>1389</v>
      </c>
      <c r="G141" s="215" t="s">
        <v>1253</v>
      </c>
      <c r="H141" s="216">
        <v>120</v>
      </c>
      <c r="I141" s="217"/>
      <c r="J141" s="218">
        <f>ROUND(I141*H141,2)</f>
        <v>0</v>
      </c>
      <c r="K141" s="214" t="s">
        <v>19</v>
      </c>
      <c r="L141" s="44"/>
      <c r="M141" s="219" t="s">
        <v>19</v>
      </c>
      <c r="N141" s="220" t="s">
        <v>42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147</v>
      </c>
      <c r="AT141" s="223" t="s">
        <v>142</v>
      </c>
      <c r="AU141" s="223" t="s">
        <v>79</v>
      </c>
      <c r="AY141" s="17" t="s">
        <v>138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79</v>
      </c>
      <c r="BK141" s="224">
        <f>ROUND(I141*H141,2)</f>
        <v>0</v>
      </c>
      <c r="BL141" s="17" t="s">
        <v>147</v>
      </c>
      <c r="BM141" s="223" t="s">
        <v>1390</v>
      </c>
    </row>
    <row r="142" spans="1:65" s="2" customFormat="1" ht="24.15" customHeight="1">
      <c r="A142" s="38"/>
      <c r="B142" s="39"/>
      <c r="C142" s="212" t="s">
        <v>431</v>
      </c>
      <c r="D142" s="212" t="s">
        <v>142</v>
      </c>
      <c r="E142" s="213" t="s">
        <v>1391</v>
      </c>
      <c r="F142" s="214" t="s">
        <v>1392</v>
      </c>
      <c r="G142" s="215" t="s">
        <v>278</v>
      </c>
      <c r="H142" s="216">
        <v>4</v>
      </c>
      <c r="I142" s="217"/>
      <c r="J142" s="218">
        <f>ROUND(I142*H142,2)</f>
        <v>0</v>
      </c>
      <c r="K142" s="214" t="s">
        <v>19</v>
      </c>
      <c r="L142" s="44"/>
      <c r="M142" s="219" t="s">
        <v>19</v>
      </c>
      <c r="N142" s="220" t="s">
        <v>42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147</v>
      </c>
      <c r="AT142" s="223" t="s">
        <v>142</v>
      </c>
      <c r="AU142" s="223" t="s">
        <v>79</v>
      </c>
      <c r="AY142" s="17" t="s">
        <v>138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79</v>
      </c>
      <c r="BK142" s="224">
        <f>ROUND(I142*H142,2)</f>
        <v>0</v>
      </c>
      <c r="BL142" s="17" t="s">
        <v>147</v>
      </c>
      <c r="BM142" s="223" t="s">
        <v>1393</v>
      </c>
    </row>
    <row r="143" spans="1:65" s="2" customFormat="1" ht="24.15" customHeight="1">
      <c r="A143" s="38"/>
      <c r="B143" s="39"/>
      <c r="C143" s="212" t="s">
        <v>574</v>
      </c>
      <c r="D143" s="212" t="s">
        <v>142</v>
      </c>
      <c r="E143" s="213" t="s">
        <v>1394</v>
      </c>
      <c r="F143" s="214" t="s">
        <v>1395</v>
      </c>
      <c r="G143" s="215" t="s">
        <v>278</v>
      </c>
      <c r="H143" s="216">
        <v>6</v>
      </c>
      <c r="I143" s="217"/>
      <c r="J143" s="218">
        <f>ROUND(I143*H143,2)</f>
        <v>0</v>
      </c>
      <c r="K143" s="214" t="s">
        <v>19</v>
      </c>
      <c r="L143" s="44"/>
      <c r="M143" s="219" t="s">
        <v>19</v>
      </c>
      <c r="N143" s="220" t="s">
        <v>42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147</v>
      </c>
      <c r="AT143" s="223" t="s">
        <v>142</v>
      </c>
      <c r="AU143" s="223" t="s">
        <v>79</v>
      </c>
      <c r="AY143" s="17" t="s">
        <v>138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79</v>
      </c>
      <c r="BK143" s="224">
        <f>ROUND(I143*H143,2)</f>
        <v>0</v>
      </c>
      <c r="BL143" s="17" t="s">
        <v>147</v>
      </c>
      <c r="BM143" s="223" t="s">
        <v>1396</v>
      </c>
    </row>
    <row r="144" spans="1:65" s="2" customFormat="1" ht="24.15" customHeight="1">
      <c r="A144" s="38"/>
      <c r="B144" s="39"/>
      <c r="C144" s="212" t="s">
        <v>579</v>
      </c>
      <c r="D144" s="212" t="s">
        <v>142</v>
      </c>
      <c r="E144" s="213" t="s">
        <v>1397</v>
      </c>
      <c r="F144" s="214" t="s">
        <v>1398</v>
      </c>
      <c r="G144" s="215" t="s">
        <v>278</v>
      </c>
      <c r="H144" s="216">
        <v>20</v>
      </c>
      <c r="I144" s="217"/>
      <c r="J144" s="218">
        <f>ROUND(I144*H144,2)</f>
        <v>0</v>
      </c>
      <c r="K144" s="214" t="s">
        <v>19</v>
      </c>
      <c r="L144" s="44"/>
      <c r="M144" s="219" t="s">
        <v>19</v>
      </c>
      <c r="N144" s="220" t="s">
        <v>42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147</v>
      </c>
      <c r="AT144" s="223" t="s">
        <v>142</v>
      </c>
      <c r="AU144" s="223" t="s">
        <v>79</v>
      </c>
      <c r="AY144" s="17" t="s">
        <v>138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79</v>
      </c>
      <c r="BK144" s="224">
        <f>ROUND(I144*H144,2)</f>
        <v>0</v>
      </c>
      <c r="BL144" s="17" t="s">
        <v>147</v>
      </c>
      <c r="BM144" s="223" t="s">
        <v>1399</v>
      </c>
    </row>
    <row r="145" spans="1:65" s="2" customFormat="1" ht="33" customHeight="1">
      <c r="A145" s="38"/>
      <c r="B145" s="39"/>
      <c r="C145" s="212" t="s">
        <v>605</v>
      </c>
      <c r="D145" s="212" t="s">
        <v>142</v>
      </c>
      <c r="E145" s="213" t="s">
        <v>1400</v>
      </c>
      <c r="F145" s="214" t="s">
        <v>1401</v>
      </c>
      <c r="G145" s="215" t="s">
        <v>278</v>
      </c>
      <c r="H145" s="216">
        <v>24</v>
      </c>
      <c r="I145" s="217"/>
      <c r="J145" s="218">
        <f>ROUND(I145*H145,2)</f>
        <v>0</v>
      </c>
      <c r="K145" s="214" t="s">
        <v>19</v>
      </c>
      <c r="L145" s="44"/>
      <c r="M145" s="219" t="s">
        <v>19</v>
      </c>
      <c r="N145" s="220" t="s">
        <v>42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147</v>
      </c>
      <c r="AT145" s="223" t="s">
        <v>142</v>
      </c>
      <c r="AU145" s="223" t="s">
        <v>79</v>
      </c>
      <c r="AY145" s="17" t="s">
        <v>138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79</v>
      </c>
      <c r="BK145" s="224">
        <f>ROUND(I145*H145,2)</f>
        <v>0</v>
      </c>
      <c r="BL145" s="17" t="s">
        <v>147</v>
      </c>
      <c r="BM145" s="223" t="s">
        <v>1402</v>
      </c>
    </row>
    <row r="146" spans="1:65" s="2" customFormat="1" ht="16.5" customHeight="1">
      <c r="A146" s="38"/>
      <c r="B146" s="39"/>
      <c r="C146" s="212" t="s">
        <v>610</v>
      </c>
      <c r="D146" s="212" t="s">
        <v>142</v>
      </c>
      <c r="E146" s="213" t="s">
        <v>1403</v>
      </c>
      <c r="F146" s="214" t="s">
        <v>1404</v>
      </c>
      <c r="G146" s="215" t="s">
        <v>278</v>
      </c>
      <c r="H146" s="216">
        <v>3</v>
      </c>
      <c r="I146" s="217"/>
      <c r="J146" s="218">
        <f>ROUND(I146*H146,2)</f>
        <v>0</v>
      </c>
      <c r="K146" s="214" t="s">
        <v>19</v>
      </c>
      <c r="L146" s="44"/>
      <c r="M146" s="219" t="s">
        <v>19</v>
      </c>
      <c r="N146" s="220" t="s">
        <v>42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147</v>
      </c>
      <c r="AT146" s="223" t="s">
        <v>142</v>
      </c>
      <c r="AU146" s="223" t="s">
        <v>79</v>
      </c>
      <c r="AY146" s="17" t="s">
        <v>138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79</v>
      </c>
      <c r="BK146" s="224">
        <f>ROUND(I146*H146,2)</f>
        <v>0</v>
      </c>
      <c r="BL146" s="17" t="s">
        <v>147</v>
      </c>
      <c r="BM146" s="223" t="s">
        <v>1405</v>
      </c>
    </row>
    <row r="147" spans="1:65" s="2" customFormat="1" ht="16.5" customHeight="1">
      <c r="A147" s="38"/>
      <c r="B147" s="39"/>
      <c r="C147" s="212" t="s">
        <v>596</v>
      </c>
      <c r="D147" s="212" t="s">
        <v>142</v>
      </c>
      <c r="E147" s="213" t="s">
        <v>1406</v>
      </c>
      <c r="F147" s="214" t="s">
        <v>1407</v>
      </c>
      <c r="G147" s="215" t="s">
        <v>463</v>
      </c>
      <c r="H147" s="216">
        <v>1</v>
      </c>
      <c r="I147" s="217"/>
      <c r="J147" s="218">
        <f>ROUND(I147*H147,2)</f>
        <v>0</v>
      </c>
      <c r="K147" s="214" t="s">
        <v>19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147</v>
      </c>
      <c r="AT147" s="223" t="s">
        <v>142</v>
      </c>
      <c r="AU147" s="223" t="s">
        <v>79</v>
      </c>
      <c r="AY147" s="17" t="s">
        <v>138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79</v>
      </c>
      <c r="BK147" s="224">
        <f>ROUND(I147*H147,2)</f>
        <v>0</v>
      </c>
      <c r="BL147" s="17" t="s">
        <v>147</v>
      </c>
      <c r="BM147" s="223" t="s">
        <v>1408</v>
      </c>
    </row>
    <row r="148" spans="1:65" s="2" customFormat="1" ht="24.15" customHeight="1">
      <c r="A148" s="38"/>
      <c r="B148" s="39"/>
      <c r="C148" s="212" t="s">
        <v>601</v>
      </c>
      <c r="D148" s="212" t="s">
        <v>142</v>
      </c>
      <c r="E148" s="213" t="s">
        <v>1409</v>
      </c>
      <c r="F148" s="214" t="s">
        <v>1410</v>
      </c>
      <c r="G148" s="215" t="s">
        <v>278</v>
      </c>
      <c r="H148" s="216">
        <v>8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42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147</v>
      </c>
      <c r="AT148" s="223" t="s">
        <v>142</v>
      </c>
      <c r="AU148" s="223" t="s">
        <v>79</v>
      </c>
      <c r="AY148" s="17" t="s">
        <v>138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79</v>
      </c>
      <c r="BK148" s="224">
        <f>ROUND(I148*H148,2)</f>
        <v>0</v>
      </c>
      <c r="BL148" s="17" t="s">
        <v>147</v>
      </c>
      <c r="BM148" s="223" t="s">
        <v>1411</v>
      </c>
    </row>
    <row r="149" spans="1:65" s="2" customFormat="1" ht="16.5" customHeight="1">
      <c r="A149" s="38"/>
      <c r="B149" s="39"/>
      <c r="C149" s="212" t="s">
        <v>614</v>
      </c>
      <c r="D149" s="212" t="s">
        <v>142</v>
      </c>
      <c r="E149" s="213" t="s">
        <v>1412</v>
      </c>
      <c r="F149" s="214" t="s">
        <v>1413</v>
      </c>
      <c r="G149" s="215" t="s">
        <v>448</v>
      </c>
      <c r="H149" s="216">
        <v>1</v>
      </c>
      <c r="I149" s="217"/>
      <c r="J149" s="218">
        <f>ROUND(I149*H149,2)</f>
        <v>0</v>
      </c>
      <c r="K149" s="214" t="s">
        <v>19</v>
      </c>
      <c r="L149" s="44"/>
      <c r="M149" s="219" t="s">
        <v>19</v>
      </c>
      <c r="N149" s="220" t="s">
        <v>42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147</v>
      </c>
      <c r="AT149" s="223" t="s">
        <v>142</v>
      </c>
      <c r="AU149" s="223" t="s">
        <v>79</v>
      </c>
      <c r="AY149" s="17" t="s">
        <v>138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79</v>
      </c>
      <c r="BK149" s="224">
        <f>ROUND(I149*H149,2)</f>
        <v>0</v>
      </c>
      <c r="BL149" s="17" t="s">
        <v>147</v>
      </c>
      <c r="BM149" s="223" t="s">
        <v>1414</v>
      </c>
    </row>
    <row r="150" spans="1:65" s="2" customFormat="1" ht="16.5" customHeight="1">
      <c r="A150" s="38"/>
      <c r="B150" s="39"/>
      <c r="C150" s="212" t="s">
        <v>620</v>
      </c>
      <c r="D150" s="212" t="s">
        <v>142</v>
      </c>
      <c r="E150" s="213" t="s">
        <v>1415</v>
      </c>
      <c r="F150" s="214" t="s">
        <v>1043</v>
      </c>
      <c r="G150" s="215" t="s">
        <v>448</v>
      </c>
      <c r="H150" s="216">
        <v>1</v>
      </c>
      <c r="I150" s="217"/>
      <c r="J150" s="218">
        <f>ROUND(I150*H150,2)</f>
        <v>0</v>
      </c>
      <c r="K150" s="214" t="s">
        <v>19</v>
      </c>
      <c r="L150" s="44"/>
      <c r="M150" s="279" t="s">
        <v>19</v>
      </c>
      <c r="N150" s="280" t="s">
        <v>42</v>
      </c>
      <c r="O150" s="281"/>
      <c r="P150" s="282">
        <f>O150*H150</f>
        <v>0</v>
      </c>
      <c r="Q150" s="282">
        <v>0</v>
      </c>
      <c r="R150" s="282">
        <f>Q150*H150</f>
        <v>0</v>
      </c>
      <c r="S150" s="282">
        <v>0</v>
      </c>
      <c r="T150" s="28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147</v>
      </c>
      <c r="AT150" s="223" t="s">
        <v>142</v>
      </c>
      <c r="AU150" s="223" t="s">
        <v>79</v>
      </c>
      <c r="AY150" s="17" t="s">
        <v>138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79</v>
      </c>
      <c r="BK150" s="224">
        <f>ROUND(I150*H150,2)</f>
        <v>0</v>
      </c>
      <c r="BL150" s="17" t="s">
        <v>147</v>
      </c>
      <c r="BM150" s="223" t="s">
        <v>1416</v>
      </c>
    </row>
    <row r="151" spans="1:31" s="2" customFormat="1" ht="6.95" customHeight="1">
      <c r="A151" s="38"/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86:K150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Stavební úpravy sociálních prostor v objektu Petřínská 43, Plzeň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108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1417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14. 7. 2022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28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38"/>
      <c r="J30" s="153">
        <f>ROUND(J83,2)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4" t="s">
        <v>38</v>
      </c>
      <c r="J32" s="154" t="s">
        <v>40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41</v>
      </c>
      <c r="E33" s="142" t="s">
        <v>42</v>
      </c>
      <c r="F33" s="156">
        <f>ROUND((SUM(BE83:BE121)),2)</f>
        <v>0</v>
      </c>
      <c r="G33" s="38"/>
      <c r="H33" s="38"/>
      <c r="I33" s="157">
        <v>0.21</v>
      </c>
      <c r="J33" s="156">
        <f>ROUND(((SUM(BE83:BE121))*I33),2)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56">
        <f>ROUND((SUM(BF83:BF121)),2)</f>
        <v>0</v>
      </c>
      <c r="G34" s="38"/>
      <c r="H34" s="38"/>
      <c r="I34" s="157">
        <v>0.15</v>
      </c>
      <c r="J34" s="156">
        <f>ROUND(((SUM(BF83:BF121))*I34),2)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56">
        <f>ROUND((SUM(BG83:BG121)),2)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56">
        <f>ROUND((SUM(BH83:BH121)),2)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ROUND((SUM(BI83:BI121)),2)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Stavební úpravy sociálních prostor v objektu Petřínská 43, Plzeň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e - VZT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Petřínská 43</v>
      </c>
      <c r="G52" s="40"/>
      <c r="H52" s="40"/>
      <c r="I52" s="32" t="s">
        <v>23</v>
      </c>
      <c r="J52" s="72" t="str">
        <f>IF(J12="","",J12)</f>
        <v>14. 7. 2022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HBH Atelier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111</v>
      </c>
      <c r="D57" s="171"/>
      <c r="E57" s="171"/>
      <c r="F57" s="171"/>
      <c r="G57" s="171"/>
      <c r="H57" s="171"/>
      <c r="I57" s="171"/>
      <c r="J57" s="172" t="s">
        <v>112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69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 hidden="1">
      <c r="A60" s="9"/>
      <c r="B60" s="174"/>
      <c r="C60" s="175"/>
      <c r="D60" s="176" t="s">
        <v>1418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74"/>
      <c r="C61" s="175"/>
      <c r="D61" s="176" t="s">
        <v>1419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 hidden="1">
      <c r="A62" s="10"/>
      <c r="B62" s="180"/>
      <c r="C62" s="125"/>
      <c r="D62" s="181" t="s">
        <v>1420</v>
      </c>
      <c r="E62" s="182"/>
      <c r="F62" s="182"/>
      <c r="G62" s="182"/>
      <c r="H62" s="182"/>
      <c r="I62" s="182"/>
      <c r="J62" s="183">
        <f>J103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80"/>
      <c r="C63" s="125"/>
      <c r="D63" s="181" t="s">
        <v>1421</v>
      </c>
      <c r="E63" s="182"/>
      <c r="F63" s="182"/>
      <c r="G63" s="182"/>
      <c r="H63" s="182"/>
      <c r="I63" s="182"/>
      <c r="J63" s="183">
        <f>J106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 hidden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 hidden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t="12" hidden="1"/>
    <row r="67" ht="12" hidden="1"/>
    <row r="68" ht="12" hidden="1"/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Stavební úpravy sociálních prostor v objektu Petřínská 43, Plzeň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108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e - VZT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Petřínská 43</v>
      </c>
      <c r="G77" s="40"/>
      <c r="H77" s="40"/>
      <c r="I77" s="32" t="s">
        <v>23</v>
      </c>
      <c r="J77" s="72" t="str">
        <f>IF(J12="","",J12)</f>
        <v>14. 7. 2022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31</v>
      </c>
      <c r="J79" s="36" t="str">
        <f>E21</f>
        <v>HBH Atelier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5"/>
      <c r="B82" s="186"/>
      <c r="C82" s="187" t="s">
        <v>124</v>
      </c>
      <c r="D82" s="188" t="s">
        <v>56</v>
      </c>
      <c r="E82" s="188" t="s">
        <v>52</v>
      </c>
      <c r="F82" s="188" t="s">
        <v>53</v>
      </c>
      <c r="G82" s="188" t="s">
        <v>125</v>
      </c>
      <c r="H82" s="188" t="s">
        <v>126</v>
      </c>
      <c r="I82" s="188" t="s">
        <v>127</v>
      </c>
      <c r="J82" s="188" t="s">
        <v>112</v>
      </c>
      <c r="K82" s="189" t="s">
        <v>128</v>
      </c>
      <c r="L82" s="190"/>
      <c r="M82" s="92" t="s">
        <v>19</v>
      </c>
      <c r="N82" s="93" t="s">
        <v>41</v>
      </c>
      <c r="O82" s="93" t="s">
        <v>129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4" t="s">
        <v>134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pans="1:63" s="2" customFormat="1" ht="22.8" customHeight="1">
      <c r="A83" s="38"/>
      <c r="B83" s="39"/>
      <c r="C83" s="99" t="s">
        <v>135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P84+P88</f>
        <v>0</v>
      </c>
      <c r="Q83" s="96"/>
      <c r="R83" s="193">
        <f>R84+R88</f>
        <v>0</v>
      </c>
      <c r="S83" s="96"/>
      <c r="T83" s="194">
        <f>T84+T88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70</v>
      </c>
      <c r="AU83" s="17" t="s">
        <v>113</v>
      </c>
      <c r="BK83" s="195">
        <f>BK84+BK88</f>
        <v>0</v>
      </c>
    </row>
    <row r="84" spans="1:63" s="12" customFormat="1" ht="25.9" customHeight="1">
      <c r="A84" s="12"/>
      <c r="B84" s="196"/>
      <c r="C84" s="197"/>
      <c r="D84" s="198" t="s">
        <v>70</v>
      </c>
      <c r="E84" s="199" t="s">
        <v>861</v>
      </c>
      <c r="F84" s="199" t="s">
        <v>1422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SUM(P85:P87)</f>
        <v>0</v>
      </c>
      <c r="Q84" s="204"/>
      <c r="R84" s="205">
        <f>SUM(R85:R87)</f>
        <v>0</v>
      </c>
      <c r="S84" s="204"/>
      <c r="T84" s="206">
        <f>SUM(T85:T87)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79</v>
      </c>
      <c r="AT84" s="208" t="s">
        <v>70</v>
      </c>
      <c r="AU84" s="208" t="s">
        <v>71</v>
      </c>
      <c r="AY84" s="207" t="s">
        <v>138</v>
      </c>
      <c r="BK84" s="209">
        <f>SUM(BK85:BK87)</f>
        <v>0</v>
      </c>
    </row>
    <row r="85" spans="1:65" s="2" customFormat="1" ht="24.15" customHeight="1">
      <c r="A85" s="38"/>
      <c r="B85" s="39"/>
      <c r="C85" s="212" t="s">
        <v>79</v>
      </c>
      <c r="D85" s="212" t="s">
        <v>142</v>
      </c>
      <c r="E85" s="213" t="s">
        <v>1423</v>
      </c>
      <c r="F85" s="214" t="s">
        <v>1424</v>
      </c>
      <c r="G85" s="215" t="s">
        <v>448</v>
      </c>
      <c r="H85" s="216">
        <v>6</v>
      </c>
      <c r="I85" s="217"/>
      <c r="J85" s="218">
        <f>ROUND(I85*H85,2)</f>
        <v>0</v>
      </c>
      <c r="K85" s="214" t="s">
        <v>19</v>
      </c>
      <c r="L85" s="44"/>
      <c r="M85" s="219" t="s">
        <v>19</v>
      </c>
      <c r="N85" s="220" t="s">
        <v>42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147</v>
      </c>
      <c r="AT85" s="223" t="s">
        <v>142</v>
      </c>
      <c r="AU85" s="223" t="s">
        <v>79</v>
      </c>
      <c r="AY85" s="17" t="s">
        <v>138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79</v>
      </c>
      <c r="BK85" s="224">
        <f>ROUND(I85*H85,2)</f>
        <v>0</v>
      </c>
      <c r="BL85" s="17" t="s">
        <v>147</v>
      </c>
      <c r="BM85" s="223" t="s">
        <v>1425</v>
      </c>
    </row>
    <row r="86" spans="1:65" s="2" customFormat="1" ht="24.15" customHeight="1">
      <c r="A86" s="38"/>
      <c r="B86" s="39"/>
      <c r="C86" s="212" t="s">
        <v>81</v>
      </c>
      <c r="D86" s="212" t="s">
        <v>142</v>
      </c>
      <c r="E86" s="213" t="s">
        <v>894</v>
      </c>
      <c r="F86" s="214" t="s">
        <v>1426</v>
      </c>
      <c r="G86" s="215" t="s">
        <v>448</v>
      </c>
      <c r="H86" s="216">
        <v>1</v>
      </c>
      <c r="I86" s="217"/>
      <c r="J86" s="218">
        <f>ROUND(I86*H86,2)</f>
        <v>0</v>
      </c>
      <c r="K86" s="214" t="s">
        <v>19</v>
      </c>
      <c r="L86" s="44"/>
      <c r="M86" s="219" t="s">
        <v>19</v>
      </c>
      <c r="N86" s="220" t="s">
        <v>42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147</v>
      </c>
      <c r="AT86" s="223" t="s">
        <v>142</v>
      </c>
      <c r="AU86" s="223" t="s">
        <v>79</v>
      </c>
      <c r="AY86" s="17" t="s">
        <v>138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79</v>
      </c>
      <c r="BK86" s="224">
        <f>ROUND(I86*H86,2)</f>
        <v>0</v>
      </c>
      <c r="BL86" s="17" t="s">
        <v>147</v>
      </c>
      <c r="BM86" s="223" t="s">
        <v>1427</v>
      </c>
    </row>
    <row r="87" spans="1:65" s="2" customFormat="1" ht="24.15" customHeight="1">
      <c r="A87" s="38"/>
      <c r="B87" s="39"/>
      <c r="C87" s="212" t="s">
        <v>151</v>
      </c>
      <c r="D87" s="212" t="s">
        <v>142</v>
      </c>
      <c r="E87" s="213" t="s">
        <v>897</v>
      </c>
      <c r="F87" s="214" t="s">
        <v>1428</v>
      </c>
      <c r="G87" s="215" t="s">
        <v>448</v>
      </c>
      <c r="H87" s="216">
        <v>1</v>
      </c>
      <c r="I87" s="217"/>
      <c r="J87" s="218">
        <f>ROUND(I87*H87,2)</f>
        <v>0</v>
      </c>
      <c r="K87" s="214" t="s">
        <v>19</v>
      </c>
      <c r="L87" s="44"/>
      <c r="M87" s="219" t="s">
        <v>19</v>
      </c>
      <c r="N87" s="220" t="s">
        <v>42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147</v>
      </c>
      <c r="AT87" s="223" t="s">
        <v>142</v>
      </c>
      <c r="AU87" s="223" t="s">
        <v>79</v>
      </c>
      <c r="AY87" s="17" t="s">
        <v>138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79</v>
      </c>
      <c r="BK87" s="224">
        <f>ROUND(I87*H87,2)</f>
        <v>0</v>
      </c>
      <c r="BL87" s="17" t="s">
        <v>147</v>
      </c>
      <c r="BM87" s="223" t="s">
        <v>1429</v>
      </c>
    </row>
    <row r="88" spans="1:63" s="12" customFormat="1" ht="25.9" customHeight="1">
      <c r="A88" s="12"/>
      <c r="B88" s="196"/>
      <c r="C88" s="197"/>
      <c r="D88" s="198" t="s">
        <v>70</v>
      </c>
      <c r="E88" s="199" t="s">
        <v>863</v>
      </c>
      <c r="F88" s="199" t="s">
        <v>1430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P89+SUM(P90:P103)+P106</f>
        <v>0</v>
      </c>
      <c r="Q88" s="204"/>
      <c r="R88" s="205">
        <f>R89+SUM(R90:R103)+R106</f>
        <v>0</v>
      </c>
      <c r="S88" s="204"/>
      <c r="T88" s="206">
        <f>T89+SUM(T90:T103)+T106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79</v>
      </c>
      <c r="AT88" s="208" t="s">
        <v>70</v>
      </c>
      <c r="AU88" s="208" t="s">
        <v>71</v>
      </c>
      <c r="AY88" s="207" t="s">
        <v>138</v>
      </c>
      <c r="BK88" s="209">
        <f>BK89+SUM(BK90:BK103)+BK106</f>
        <v>0</v>
      </c>
    </row>
    <row r="89" spans="1:65" s="2" customFormat="1" ht="24.15" customHeight="1">
      <c r="A89" s="38"/>
      <c r="B89" s="39"/>
      <c r="C89" s="212" t="s">
        <v>175</v>
      </c>
      <c r="D89" s="212" t="s">
        <v>142</v>
      </c>
      <c r="E89" s="213" t="s">
        <v>1431</v>
      </c>
      <c r="F89" s="214" t="s">
        <v>1432</v>
      </c>
      <c r="G89" s="215" t="s">
        <v>463</v>
      </c>
      <c r="H89" s="216">
        <v>2</v>
      </c>
      <c r="I89" s="217"/>
      <c r="J89" s="218">
        <f>ROUND(I89*H89,2)</f>
        <v>0</v>
      </c>
      <c r="K89" s="214" t="s">
        <v>19</v>
      </c>
      <c r="L89" s="44"/>
      <c r="M89" s="219" t="s">
        <v>19</v>
      </c>
      <c r="N89" s="220" t="s">
        <v>42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147</v>
      </c>
      <c r="AT89" s="223" t="s">
        <v>142</v>
      </c>
      <c r="AU89" s="223" t="s">
        <v>79</v>
      </c>
      <c r="AY89" s="17" t="s">
        <v>138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79</v>
      </c>
      <c r="BK89" s="224">
        <f>ROUND(I89*H89,2)</f>
        <v>0</v>
      </c>
      <c r="BL89" s="17" t="s">
        <v>147</v>
      </c>
      <c r="BM89" s="223" t="s">
        <v>1433</v>
      </c>
    </row>
    <row r="90" spans="1:65" s="2" customFormat="1" ht="21.75" customHeight="1">
      <c r="A90" s="38"/>
      <c r="B90" s="39"/>
      <c r="C90" s="212" t="s">
        <v>147</v>
      </c>
      <c r="D90" s="212" t="s">
        <v>142</v>
      </c>
      <c r="E90" s="213" t="s">
        <v>1434</v>
      </c>
      <c r="F90" s="214" t="s">
        <v>1435</v>
      </c>
      <c r="G90" s="215" t="s">
        <v>463</v>
      </c>
      <c r="H90" s="216">
        <v>2</v>
      </c>
      <c r="I90" s="217"/>
      <c r="J90" s="218">
        <f>ROUND(I90*H90,2)</f>
        <v>0</v>
      </c>
      <c r="K90" s="214" t="s">
        <v>19</v>
      </c>
      <c r="L90" s="44"/>
      <c r="M90" s="219" t="s">
        <v>19</v>
      </c>
      <c r="N90" s="220" t="s">
        <v>42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147</v>
      </c>
      <c r="AT90" s="223" t="s">
        <v>142</v>
      </c>
      <c r="AU90" s="223" t="s">
        <v>79</v>
      </c>
      <c r="AY90" s="17" t="s">
        <v>138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79</v>
      </c>
      <c r="BK90" s="224">
        <f>ROUND(I90*H90,2)</f>
        <v>0</v>
      </c>
      <c r="BL90" s="17" t="s">
        <v>147</v>
      </c>
      <c r="BM90" s="223" t="s">
        <v>1436</v>
      </c>
    </row>
    <row r="91" spans="1:65" s="2" customFormat="1" ht="21.75" customHeight="1">
      <c r="A91" s="38"/>
      <c r="B91" s="39"/>
      <c r="C91" s="212" t="s">
        <v>264</v>
      </c>
      <c r="D91" s="212" t="s">
        <v>142</v>
      </c>
      <c r="E91" s="213" t="s">
        <v>1437</v>
      </c>
      <c r="F91" s="214" t="s">
        <v>1435</v>
      </c>
      <c r="G91" s="215" t="s">
        <v>463</v>
      </c>
      <c r="H91" s="216">
        <v>4</v>
      </c>
      <c r="I91" s="217"/>
      <c r="J91" s="218">
        <f>ROUND(I91*H91,2)</f>
        <v>0</v>
      </c>
      <c r="K91" s="214" t="s">
        <v>19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147</v>
      </c>
      <c r="AT91" s="223" t="s">
        <v>142</v>
      </c>
      <c r="AU91" s="223" t="s">
        <v>79</v>
      </c>
      <c r="AY91" s="17" t="s">
        <v>138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79</v>
      </c>
      <c r="BK91" s="224">
        <f>ROUND(I91*H91,2)</f>
        <v>0</v>
      </c>
      <c r="BL91" s="17" t="s">
        <v>147</v>
      </c>
      <c r="BM91" s="223" t="s">
        <v>1438</v>
      </c>
    </row>
    <row r="92" spans="1:65" s="2" customFormat="1" ht="16.5" customHeight="1">
      <c r="A92" s="38"/>
      <c r="B92" s="39"/>
      <c r="C92" s="212" t="s">
        <v>283</v>
      </c>
      <c r="D92" s="212" t="s">
        <v>142</v>
      </c>
      <c r="E92" s="213" t="s">
        <v>1439</v>
      </c>
      <c r="F92" s="214" t="s">
        <v>1440</v>
      </c>
      <c r="G92" s="215" t="s">
        <v>448</v>
      </c>
      <c r="H92" s="216">
        <v>16</v>
      </c>
      <c r="I92" s="217"/>
      <c r="J92" s="218">
        <f>ROUND(I92*H92,2)</f>
        <v>0</v>
      </c>
      <c r="K92" s="214" t="s">
        <v>19</v>
      </c>
      <c r="L92" s="44"/>
      <c r="M92" s="219" t="s">
        <v>19</v>
      </c>
      <c r="N92" s="220" t="s">
        <v>42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147</v>
      </c>
      <c r="AT92" s="223" t="s">
        <v>142</v>
      </c>
      <c r="AU92" s="223" t="s">
        <v>79</v>
      </c>
      <c r="AY92" s="17" t="s">
        <v>138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79</v>
      </c>
      <c r="BK92" s="224">
        <f>ROUND(I92*H92,2)</f>
        <v>0</v>
      </c>
      <c r="BL92" s="17" t="s">
        <v>147</v>
      </c>
      <c r="BM92" s="223" t="s">
        <v>1441</v>
      </c>
    </row>
    <row r="93" spans="1:65" s="2" customFormat="1" ht="16.5" customHeight="1">
      <c r="A93" s="38"/>
      <c r="B93" s="39"/>
      <c r="C93" s="212" t="s">
        <v>181</v>
      </c>
      <c r="D93" s="212" t="s">
        <v>142</v>
      </c>
      <c r="E93" s="213" t="s">
        <v>1442</v>
      </c>
      <c r="F93" s="214" t="s">
        <v>1443</v>
      </c>
      <c r="G93" s="215" t="s">
        <v>448</v>
      </c>
      <c r="H93" s="216">
        <v>4</v>
      </c>
      <c r="I93" s="217"/>
      <c r="J93" s="218">
        <f>ROUND(I93*H93,2)</f>
        <v>0</v>
      </c>
      <c r="K93" s="214" t="s">
        <v>19</v>
      </c>
      <c r="L93" s="44"/>
      <c r="M93" s="219" t="s">
        <v>19</v>
      </c>
      <c r="N93" s="220" t="s">
        <v>42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147</v>
      </c>
      <c r="AT93" s="223" t="s">
        <v>142</v>
      </c>
      <c r="AU93" s="223" t="s">
        <v>79</v>
      </c>
      <c r="AY93" s="17" t="s">
        <v>138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79</v>
      </c>
      <c r="BK93" s="224">
        <f>ROUND(I93*H93,2)</f>
        <v>0</v>
      </c>
      <c r="BL93" s="17" t="s">
        <v>147</v>
      </c>
      <c r="BM93" s="223" t="s">
        <v>1444</v>
      </c>
    </row>
    <row r="94" spans="1:65" s="2" customFormat="1" ht="16.5" customHeight="1">
      <c r="A94" s="38"/>
      <c r="B94" s="39"/>
      <c r="C94" s="212" t="s">
        <v>275</v>
      </c>
      <c r="D94" s="212" t="s">
        <v>142</v>
      </c>
      <c r="E94" s="213" t="s">
        <v>1445</v>
      </c>
      <c r="F94" s="214" t="s">
        <v>1446</v>
      </c>
      <c r="G94" s="215" t="s">
        <v>448</v>
      </c>
      <c r="H94" s="216">
        <v>1</v>
      </c>
      <c r="I94" s="217"/>
      <c r="J94" s="218">
        <f>ROUND(I94*H94,2)</f>
        <v>0</v>
      </c>
      <c r="K94" s="214" t="s">
        <v>19</v>
      </c>
      <c r="L94" s="44"/>
      <c r="M94" s="219" t="s">
        <v>19</v>
      </c>
      <c r="N94" s="220" t="s">
        <v>42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147</v>
      </c>
      <c r="AT94" s="223" t="s">
        <v>142</v>
      </c>
      <c r="AU94" s="223" t="s">
        <v>79</v>
      </c>
      <c r="AY94" s="17" t="s">
        <v>138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79</v>
      </c>
      <c r="BK94" s="224">
        <f>ROUND(I94*H94,2)</f>
        <v>0</v>
      </c>
      <c r="BL94" s="17" t="s">
        <v>147</v>
      </c>
      <c r="BM94" s="223" t="s">
        <v>1447</v>
      </c>
    </row>
    <row r="95" spans="1:65" s="2" customFormat="1" ht="16.5" customHeight="1">
      <c r="A95" s="38"/>
      <c r="B95" s="39"/>
      <c r="C95" s="212" t="s">
        <v>205</v>
      </c>
      <c r="D95" s="212" t="s">
        <v>142</v>
      </c>
      <c r="E95" s="213" t="s">
        <v>1448</v>
      </c>
      <c r="F95" s="214" t="s">
        <v>1449</v>
      </c>
      <c r="G95" s="215" t="s">
        <v>448</v>
      </c>
      <c r="H95" s="216">
        <v>2</v>
      </c>
      <c r="I95" s="217"/>
      <c r="J95" s="218">
        <f>ROUND(I95*H95,2)</f>
        <v>0</v>
      </c>
      <c r="K95" s="214" t="s">
        <v>19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147</v>
      </c>
      <c r="AT95" s="223" t="s">
        <v>142</v>
      </c>
      <c r="AU95" s="223" t="s">
        <v>79</v>
      </c>
      <c r="AY95" s="17" t="s">
        <v>138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79</v>
      </c>
      <c r="BK95" s="224">
        <f>ROUND(I95*H95,2)</f>
        <v>0</v>
      </c>
      <c r="BL95" s="17" t="s">
        <v>147</v>
      </c>
      <c r="BM95" s="223" t="s">
        <v>1450</v>
      </c>
    </row>
    <row r="96" spans="1:65" s="2" customFormat="1" ht="24.15" customHeight="1">
      <c r="A96" s="38"/>
      <c r="B96" s="39"/>
      <c r="C96" s="212" t="s">
        <v>8</v>
      </c>
      <c r="D96" s="212" t="s">
        <v>142</v>
      </c>
      <c r="E96" s="213" t="s">
        <v>1451</v>
      </c>
      <c r="F96" s="214" t="s">
        <v>1452</v>
      </c>
      <c r="G96" s="215" t="s">
        <v>448</v>
      </c>
      <c r="H96" s="216">
        <v>1</v>
      </c>
      <c r="I96" s="217"/>
      <c r="J96" s="218">
        <f>ROUND(I96*H96,2)</f>
        <v>0</v>
      </c>
      <c r="K96" s="214" t="s">
        <v>19</v>
      </c>
      <c r="L96" s="44"/>
      <c r="M96" s="219" t="s">
        <v>19</v>
      </c>
      <c r="N96" s="220" t="s">
        <v>42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147</v>
      </c>
      <c r="AT96" s="223" t="s">
        <v>142</v>
      </c>
      <c r="AU96" s="223" t="s">
        <v>79</v>
      </c>
      <c r="AY96" s="17" t="s">
        <v>138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79</v>
      </c>
      <c r="BK96" s="224">
        <f>ROUND(I96*H96,2)</f>
        <v>0</v>
      </c>
      <c r="BL96" s="17" t="s">
        <v>147</v>
      </c>
      <c r="BM96" s="223" t="s">
        <v>1453</v>
      </c>
    </row>
    <row r="97" spans="1:65" s="2" customFormat="1" ht="16.5" customHeight="1">
      <c r="A97" s="38"/>
      <c r="B97" s="39"/>
      <c r="C97" s="212" t="s">
        <v>221</v>
      </c>
      <c r="D97" s="212" t="s">
        <v>142</v>
      </c>
      <c r="E97" s="213" t="s">
        <v>1454</v>
      </c>
      <c r="F97" s="214" t="s">
        <v>1455</v>
      </c>
      <c r="G97" s="215" t="s">
        <v>448</v>
      </c>
      <c r="H97" s="216">
        <v>2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42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147</v>
      </c>
      <c r="AT97" s="223" t="s">
        <v>142</v>
      </c>
      <c r="AU97" s="223" t="s">
        <v>79</v>
      </c>
      <c r="AY97" s="17" t="s">
        <v>138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79</v>
      </c>
      <c r="BK97" s="224">
        <f>ROUND(I97*H97,2)</f>
        <v>0</v>
      </c>
      <c r="BL97" s="17" t="s">
        <v>147</v>
      </c>
      <c r="BM97" s="223" t="s">
        <v>1456</v>
      </c>
    </row>
    <row r="98" spans="1:65" s="2" customFormat="1" ht="16.5" customHeight="1">
      <c r="A98" s="38"/>
      <c r="B98" s="39"/>
      <c r="C98" s="212" t="s">
        <v>211</v>
      </c>
      <c r="D98" s="212" t="s">
        <v>142</v>
      </c>
      <c r="E98" s="213" t="s">
        <v>1457</v>
      </c>
      <c r="F98" s="214" t="s">
        <v>1458</v>
      </c>
      <c r="G98" s="215" t="s">
        <v>448</v>
      </c>
      <c r="H98" s="216">
        <v>1</v>
      </c>
      <c r="I98" s="217"/>
      <c r="J98" s="218">
        <f>ROUND(I98*H98,2)</f>
        <v>0</v>
      </c>
      <c r="K98" s="214" t="s">
        <v>19</v>
      </c>
      <c r="L98" s="44"/>
      <c r="M98" s="219" t="s">
        <v>19</v>
      </c>
      <c r="N98" s="220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147</v>
      </c>
      <c r="AT98" s="223" t="s">
        <v>142</v>
      </c>
      <c r="AU98" s="223" t="s">
        <v>79</v>
      </c>
      <c r="AY98" s="17" t="s">
        <v>138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79</v>
      </c>
      <c r="BK98" s="224">
        <f>ROUND(I98*H98,2)</f>
        <v>0</v>
      </c>
      <c r="BL98" s="17" t="s">
        <v>147</v>
      </c>
      <c r="BM98" s="223" t="s">
        <v>1459</v>
      </c>
    </row>
    <row r="99" spans="1:65" s="2" customFormat="1" ht="16.5" customHeight="1">
      <c r="A99" s="38"/>
      <c r="B99" s="39"/>
      <c r="C99" s="212" t="s">
        <v>226</v>
      </c>
      <c r="D99" s="212" t="s">
        <v>142</v>
      </c>
      <c r="E99" s="213" t="s">
        <v>1460</v>
      </c>
      <c r="F99" s="214" t="s">
        <v>1461</v>
      </c>
      <c r="G99" s="215" t="s">
        <v>448</v>
      </c>
      <c r="H99" s="216">
        <v>2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147</v>
      </c>
      <c r="AT99" s="223" t="s">
        <v>142</v>
      </c>
      <c r="AU99" s="223" t="s">
        <v>79</v>
      </c>
      <c r="AY99" s="17" t="s">
        <v>138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79</v>
      </c>
      <c r="BK99" s="224">
        <f>ROUND(I99*H99,2)</f>
        <v>0</v>
      </c>
      <c r="BL99" s="17" t="s">
        <v>147</v>
      </c>
      <c r="BM99" s="223" t="s">
        <v>1462</v>
      </c>
    </row>
    <row r="100" spans="1:65" s="2" customFormat="1" ht="16.5" customHeight="1">
      <c r="A100" s="38"/>
      <c r="B100" s="39"/>
      <c r="C100" s="212" t="s">
        <v>188</v>
      </c>
      <c r="D100" s="212" t="s">
        <v>142</v>
      </c>
      <c r="E100" s="213" t="s">
        <v>929</v>
      </c>
      <c r="F100" s="214" t="s">
        <v>1463</v>
      </c>
      <c r="G100" s="215" t="s">
        <v>448</v>
      </c>
      <c r="H100" s="216">
        <v>2</v>
      </c>
      <c r="I100" s="217"/>
      <c r="J100" s="218">
        <f>ROUND(I100*H100,2)</f>
        <v>0</v>
      </c>
      <c r="K100" s="214" t="s">
        <v>19</v>
      </c>
      <c r="L100" s="44"/>
      <c r="M100" s="219" t="s">
        <v>19</v>
      </c>
      <c r="N100" s="220" t="s">
        <v>42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147</v>
      </c>
      <c r="AT100" s="223" t="s">
        <v>142</v>
      </c>
      <c r="AU100" s="223" t="s">
        <v>79</v>
      </c>
      <c r="AY100" s="17" t="s">
        <v>138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79</v>
      </c>
      <c r="BK100" s="224">
        <f>ROUND(I100*H100,2)</f>
        <v>0</v>
      </c>
      <c r="BL100" s="17" t="s">
        <v>147</v>
      </c>
      <c r="BM100" s="223" t="s">
        <v>1464</v>
      </c>
    </row>
    <row r="101" spans="1:65" s="2" customFormat="1" ht="16.5" customHeight="1">
      <c r="A101" s="38"/>
      <c r="B101" s="39"/>
      <c r="C101" s="212" t="s">
        <v>167</v>
      </c>
      <c r="D101" s="212" t="s">
        <v>142</v>
      </c>
      <c r="E101" s="213" t="s">
        <v>929</v>
      </c>
      <c r="F101" s="214" t="s">
        <v>1463</v>
      </c>
      <c r="G101" s="215" t="s">
        <v>448</v>
      </c>
      <c r="H101" s="216">
        <v>4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147</v>
      </c>
      <c r="AT101" s="223" t="s">
        <v>142</v>
      </c>
      <c r="AU101" s="223" t="s">
        <v>79</v>
      </c>
      <c r="AY101" s="17" t="s">
        <v>138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79</v>
      </c>
      <c r="BK101" s="224">
        <f>ROUND(I101*H101,2)</f>
        <v>0</v>
      </c>
      <c r="BL101" s="17" t="s">
        <v>147</v>
      </c>
      <c r="BM101" s="223" t="s">
        <v>1465</v>
      </c>
    </row>
    <row r="102" spans="1:65" s="2" customFormat="1" ht="16.5" customHeight="1">
      <c r="A102" s="38"/>
      <c r="B102" s="39"/>
      <c r="C102" s="212" t="s">
        <v>139</v>
      </c>
      <c r="D102" s="212" t="s">
        <v>142</v>
      </c>
      <c r="E102" s="213" t="s">
        <v>929</v>
      </c>
      <c r="F102" s="214" t="s">
        <v>1463</v>
      </c>
      <c r="G102" s="215" t="s">
        <v>448</v>
      </c>
      <c r="H102" s="216">
        <v>2</v>
      </c>
      <c r="I102" s="217"/>
      <c r="J102" s="218">
        <f>ROUND(I102*H102,2)</f>
        <v>0</v>
      </c>
      <c r="K102" s="214" t="s">
        <v>19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147</v>
      </c>
      <c r="AT102" s="223" t="s">
        <v>142</v>
      </c>
      <c r="AU102" s="223" t="s">
        <v>79</v>
      </c>
      <c r="AY102" s="17" t="s">
        <v>138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79</v>
      </c>
      <c r="BK102" s="224">
        <f>ROUND(I102*H102,2)</f>
        <v>0</v>
      </c>
      <c r="BL102" s="17" t="s">
        <v>147</v>
      </c>
      <c r="BM102" s="223" t="s">
        <v>1466</v>
      </c>
    </row>
    <row r="103" spans="1:63" s="12" customFormat="1" ht="22.8" customHeight="1">
      <c r="A103" s="12"/>
      <c r="B103" s="196"/>
      <c r="C103" s="197"/>
      <c r="D103" s="198" t="s">
        <v>70</v>
      </c>
      <c r="E103" s="210" t="s">
        <v>902</v>
      </c>
      <c r="F103" s="210" t="s">
        <v>1467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SUM(P104:P105)</f>
        <v>0</v>
      </c>
      <c r="Q103" s="204"/>
      <c r="R103" s="205">
        <f>SUM(R104:R105)</f>
        <v>0</v>
      </c>
      <c r="S103" s="204"/>
      <c r="T103" s="206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79</v>
      </c>
      <c r="AT103" s="208" t="s">
        <v>70</v>
      </c>
      <c r="AU103" s="208" t="s">
        <v>79</v>
      </c>
      <c r="AY103" s="207" t="s">
        <v>138</v>
      </c>
      <c r="BK103" s="209">
        <f>SUM(BK104:BK105)</f>
        <v>0</v>
      </c>
    </row>
    <row r="104" spans="1:65" s="2" customFormat="1" ht="16.5" customHeight="1">
      <c r="A104" s="38"/>
      <c r="B104" s="39"/>
      <c r="C104" s="212" t="s">
        <v>232</v>
      </c>
      <c r="D104" s="212" t="s">
        <v>142</v>
      </c>
      <c r="E104" s="213" t="s">
        <v>1468</v>
      </c>
      <c r="F104" s="214" t="s">
        <v>1469</v>
      </c>
      <c r="G104" s="215" t="s">
        <v>243</v>
      </c>
      <c r="H104" s="216">
        <v>11</v>
      </c>
      <c r="I104" s="217"/>
      <c r="J104" s="218">
        <f>ROUND(I104*H104,2)</f>
        <v>0</v>
      </c>
      <c r="K104" s="214" t="s">
        <v>19</v>
      </c>
      <c r="L104" s="44"/>
      <c r="M104" s="219" t="s">
        <v>19</v>
      </c>
      <c r="N104" s="220" t="s">
        <v>42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147</v>
      </c>
      <c r="AT104" s="223" t="s">
        <v>142</v>
      </c>
      <c r="AU104" s="223" t="s">
        <v>81</v>
      </c>
      <c r="AY104" s="17" t="s">
        <v>138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79</v>
      </c>
      <c r="BK104" s="224">
        <f>ROUND(I104*H104,2)</f>
        <v>0</v>
      </c>
      <c r="BL104" s="17" t="s">
        <v>147</v>
      </c>
      <c r="BM104" s="223" t="s">
        <v>1470</v>
      </c>
    </row>
    <row r="105" spans="1:65" s="2" customFormat="1" ht="16.5" customHeight="1">
      <c r="A105" s="38"/>
      <c r="B105" s="39"/>
      <c r="C105" s="212" t="s">
        <v>141</v>
      </c>
      <c r="D105" s="212" t="s">
        <v>142</v>
      </c>
      <c r="E105" s="213" t="s">
        <v>1468</v>
      </c>
      <c r="F105" s="214" t="s">
        <v>1469</v>
      </c>
      <c r="G105" s="215" t="s">
        <v>243</v>
      </c>
      <c r="H105" s="216">
        <v>1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42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147</v>
      </c>
      <c r="AT105" s="223" t="s">
        <v>142</v>
      </c>
      <c r="AU105" s="223" t="s">
        <v>81</v>
      </c>
      <c r="AY105" s="17" t="s">
        <v>138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79</v>
      </c>
      <c r="BK105" s="224">
        <f>ROUND(I105*H105,2)</f>
        <v>0</v>
      </c>
      <c r="BL105" s="17" t="s">
        <v>147</v>
      </c>
      <c r="BM105" s="223" t="s">
        <v>1471</v>
      </c>
    </row>
    <row r="106" spans="1:63" s="12" customFormat="1" ht="22.8" customHeight="1">
      <c r="A106" s="12"/>
      <c r="B106" s="196"/>
      <c r="C106" s="197"/>
      <c r="D106" s="198" t="s">
        <v>70</v>
      </c>
      <c r="E106" s="210" t="s">
        <v>933</v>
      </c>
      <c r="F106" s="210" t="s">
        <v>1472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SUM(P107:P121)</f>
        <v>0</v>
      </c>
      <c r="Q106" s="204"/>
      <c r="R106" s="205">
        <f>SUM(R107:R121)</f>
        <v>0</v>
      </c>
      <c r="S106" s="204"/>
      <c r="T106" s="206">
        <f>SUM(T107:T121)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79</v>
      </c>
      <c r="AT106" s="208" t="s">
        <v>70</v>
      </c>
      <c r="AU106" s="208" t="s">
        <v>79</v>
      </c>
      <c r="AY106" s="207" t="s">
        <v>138</v>
      </c>
      <c r="BK106" s="209">
        <f>SUM(BK107:BK121)</f>
        <v>0</v>
      </c>
    </row>
    <row r="107" spans="1:65" s="2" customFormat="1" ht="16.5" customHeight="1">
      <c r="A107" s="38"/>
      <c r="B107" s="39"/>
      <c r="C107" s="212" t="s">
        <v>7</v>
      </c>
      <c r="D107" s="212" t="s">
        <v>142</v>
      </c>
      <c r="E107" s="213" t="s">
        <v>1473</v>
      </c>
      <c r="F107" s="214" t="s">
        <v>1474</v>
      </c>
      <c r="G107" s="215" t="s">
        <v>243</v>
      </c>
      <c r="H107" s="216">
        <v>29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42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147</v>
      </c>
      <c r="AT107" s="223" t="s">
        <v>142</v>
      </c>
      <c r="AU107" s="223" t="s">
        <v>81</v>
      </c>
      <c r="AY107" s="17" t="s">
        <v>138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79</v>
      </c>
      <c r="BK107" s="224">
        <f>ROUND(I107*H107,2)</f>
        <v>0</v>
      </c>
      <c r="BL107" s="17" t="s">
        <v>147</v>
      </c>
      <c r="BM107" s="223" t="s">
        <v>1475</v>
      </c>
    </row>
    <row r="108" spans="1:65" s="2" customFormat="1" ht="16.5" customHeight="1">
      <c r="A108" s="38"/>
      <c r="B108" s="39"/>
      <c r="C108" s="212" t="s">
        <v>438</v>
      </c>
      <c r="D108" s="212" t="s">
        <v>142</v>
      </c>
      <c r="E108" s="213" t="s">
        <v>1476</v>
      </c>
      <c r="F108" s="214" t="s">
        <v>1477</v>
      </c>
      <c r="G108" s="215" t="s">
        <v>243</v>
      </c>
      <c r="H108" s="216">
        <v>21</v>
      </c>
      <c r="I108" s="217"/>
      <c r="J108" s="218">
        <f>ROUND(I108*H108,2)</f>
        <v>0</v>
      </c>
      <c r="K108" s="214" t="s">
        <v>19</v>
      </c>
      <c r="L108" s="44"/>
      <c r="M108" s="219" t="s">
        <v>19</v>
      </c>
      <c r="N108" s="220" t="s">
        <v>42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147</v>
      </c>
      <c r="AT108" s="223" t="s">
        <v>142</v>
      </c>
      <c r="AU108" s="223" t="s">
        <v>81</v>
      </c>
      <c r="AY108" s="17" t="s">
        <v>138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79</v>
      </c>
      <c r="BK108" s="224">
        <f>ROUND(I108*H108,2)</f>
        <v>0</v>
      </c>
      <c r="BL108" s="17" t="s">
        <v>147</v>
      </c>
      <c r="BM108" s="223" t="s">
        <v>1478</v>
      </c>
    </row>
    <row r="109" spans="1:65" s="2" customFormat="1" ht="24.15" customHeight="1">
      <c r="A109" s="38"/>
      <c r="B109" s="39"/>
      <c r="C109" s="212" t="s">
        <v>366</v>
      </c>
      <c r="D109" s="212" t="s">
        <v>142</v>
      </c>
      <c r="E109" s="213" t="s">
        <v>1045</v>
      </c>
      <c r="F109" s="214" t="s">
        <v>1064</v>
      </c>
      <c r="G109" s="215" t="s">
        <v>448</v>
      </c>
      <c r="H109" s="216">
        <v>13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147</v>
      </c>
      <c r="AT109" s="223" t="s">
        <v>142</v>
      </c>
      <c r="AU109" s="223" t="s">
        <v>81</v>
      </c>
      <c r="AY109" s="17" t="s">
        <v>138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79</v>
      </c>
      <c r="BK109" s="224">
        <f>ROUND(I109*H109,2)</f>
        <v>0</v>
      </c>
      <c r="BL109" s="17" t="s">
        <v>147</v>
      </c>
      <c r="BM109" s="223" t="s">
        <v>1479</v>
      </c>
    </row>
    <row r="110" spans="1:65" s="2" customFormat="1" ht="24.15" customHeight="1">
      <c r="A110" s="38"/>
      <c r="B110" s="39"/>
      <c r="C110" s="212" t="s">
        <v>372</v>
      </c>
      <c r="D110" s="212" t="s">
        <v>142</v>
      </c>
      <c r="E110" s="213" t="s">
        <v>1048</v>
      </c>
      <c r="F110" s="214" t="s">
        <v>1480</v>
      </c>
      <c r="G110" s="215" t="s">
        <v>463</v>
      </c>
      <c r="H110" s="216">
        <v>13</v>
      </c>
      <c r="I110" s="217"/>
      <c r="J110" s="218">
        <f>ROUND(I110*H110,2)</f>
        <v>0</v>
      </c>
      <c r="K110" s="214" t="s">
        <v>19</v>
      </c>
      <c r="L110" s="44"/>
      <c r="M110" s="219" t="s">
        <v>19</v>
      </c>
      <c r="N110" s="220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147</v>
      </c>
      <c r="AT110" s="223" t="s">
        <v>142</v>
      </c>
      <c r="AU110" s="223" t="s">
        <v>81</v>
      </c>
      <c r="AY110" s="17" t="s">
        <v>138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79</v>
      </c>
      <c r="BK110" s="224">
        <f>ROUND(I110*H110,2)</f>
        <v>0</v>
      </c>
      <c r="BL110" s="17" t="s">
        <v>147</v>
      </c>
      <c r="BM110" s="223" t="s">
        <v>1481</v>
      </c>
    </row>
    <row r="111" spans="1:65" s="2" customFormat="1" ht="16.5" customHeight="1">
      <c r="A111" s="38"/>
      <c r="B111" s="39"/>
      <c r="C111" s="212" t="s">
        <v>352</v>
      </c>
      <c r="D111" s="212" t="s">
        <v>142</v>
      </c>
      <c r="E111" s="213" t="s">
        <v>1051</v>
      </c>
      <c r="F111" s="214" t="s">
        <v>1482</v>
      </c>
      <c r="G111" s="215" t="s">
        <v>463</v>
      </c>
      <c r="H111" s="216">
        <v>1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42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147</v>
      </c>
      <c r="AT111" s="223" t="s">
        <v>142</v>
      </c>
      <c r="AU111" s="223" t="s">
        <v>81</v>
      </c>
      <c r="AY111" s="17" t="s">
        <v>138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79</v>
      </c>
      <c r="BK111" s="224">
        <f>ROUND(I111*H111,2)</f>
        <v>0</v>
      </c>
      <c r="BL111" s="17" t="s">
        <v>147</v>
      </c>
      <c r="BM111" s="223" t="s">
        <v>1483</v>
      </c>
    </row>
    <row r="112" spans="1:65" s="2" customFormat="1" ht="16.5" customHeight="1">
      <c r="A112" s="38"/>
      <c r="B112" s="39"/>
      <c r="C112" s="212" t="s">
        <v>381</v>
      </c>
      <c r="D112" s="212" t="s">
        <v>142</v>
      </c>
      <c r="E112" s="213" t="s">
        <v>1054</v>
      </c>
      <c r="F112" s="214" t="s">
        <v>1484</v>
      </c>
      <c r="G112" s="215" t="s">
        <v>278</v>
      </c>
      <c r="H112" s="216">
        <v>16</v>
      </c>
      <c r="I112" s="217"/>
      <c r="J112" s="218">
        <f>ROUND(I112*H112,2)</f>
        <v>0</v>
      </c>
      <c r="K112" s="214" t="s">
        <v>19</v>
      </c>
      <c r="L112" s="44"/>
      <c r="M112" s="219" t="s">
        <v>19</v>
      </c>
      <c r="N112" s="220" t="s">
        <v>42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147</v>
      </c>
      <c r="AT112" s="223" t="s">
        <v>142</v>
      </c>
      <c r="AU112" s="223" t="s">
        <v>81</v>
      </c>
      <c r="AY112" s="17" t="s">
        <v>138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79</v>
      </c>
      <c r="BK112" s="224">
        <f>ROUND(I112*H112,2)</f>
        <v>0</v>
      </c>
      <c r="BL112" s="17" t="s">
        <v>147</v>
      </c>
      <c r="BM112" s="223" t="s">
        <v>1485</v>
      </c>
    </row>
    <row r="113" spans="1:65" s="2" customFormat="1" ht="16.5" customHeight="1">
      <c r="A113" s="38"/>
      <c r="B113" s="39"/>
      <c r="C113" s="212" t="s">
        <v>729</v>
      </c>
      <c r="D113" s="212" t="s">
        <v>142</v>
      </c>
      <c r="E113" s="213" t="s">
        <v>1057</v>
      </c>
      <c r="F113" s="214" t="s">
        <v>1486</v>
      </c>
      <c r="G113" s="215" t="s">
        <v>278</v>
      </c>
      <c r="H113" s="216">
        <v>10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42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147</v>
      </c>
      <c r="AT113" s="223" t="s">
        <v>142</v>
      </c>
      <c r="AU113" s="223" t="s">
        <v>81</v>
      </c>
      <c r="AY113" s="17" t="s">
        <v>138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79</v>
      </c>
      <c r="BK113" s="224">
        <f>ROUND(I113*H113,2)</f>
        <v>0</v>
      </c>
      <c r="BL113" s="17" t="s">
        <v>147</v>
      </c>
      <c r="BM113" s="223" t="s">
        <v>1487</v>
      </c>
    </row>
    <row r="114" spans="1:65" s="2" customFormat="1" ht="16.5" customHeight="1">
      <c r="A114" s="38"/>
      <c r="B114" s="39"/>
      <c r="C114" s="212" t="s">
        <v>548</v>
      </c>
      <c r="D114" s="212" t="s">
        <v>142</v>
      </c>
      <c r="E114" s="213" t="s">
        <v>1060</v>
      </c>
      <c r="F114" s="214" t="s">
        <v>1488</v>
      </c>
      <c r="G114" s="215" t="s">
        <v>448</v>
      </c>
      <c r="H114" s="216">
        <v>32</v>
      </c>
      <c r="I114" s="217"/>
      <c r="J114" s="218">
        <f>ROUND(I114*H114,2)</f>
        <v>0</v>
      </c>
      <c r="K114" s="214" t="s">
        <v>19</v>
      </c>
      <c r="L114" s="44"/>
      <c r="M114" s="219" t="s">
        <v>19</v>
      </c>
      <c r="N114" s="220" t="s">
        <v>42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147</v>
      </c>
      <c r="AT114" s="223" t="s">
        <v>142</v>
      </c>
      <c r="AU114" s="223" t="s">
        <v>81</v>
      </c>
      <c r="AY114" s="17" t="s">
        <v>138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79</v>
      </c>
      <c r="BK114" s="224">
        <f>ROUND(I114*H114,2)</f>
        <v>0</v>
      </c>
      <c r="BL114" s="17" t="s">
        <v>147</v>
      </c>
      <c r="BM114" s="223" t="s">
        <v>1489</v>
      </c>
    </row>
    <row r="115" spans="1:65" s="2" customFormat="1" ht="16.5" customHeight="1">
      <c r="A115" s="38"/>
      <c r="B115" s="39"/>
      <c r="C115" s="212" t="s">
        <v>740</v>
      </c>
      <c r="D115" s="212" t="s">
        <v>142</v>
      </c>
      <c r="E115" s="213" t="s">
        <v>1068</v>
      </c>
      <c r="F115" s="214" t="s">
        <v>1490</v>
      </c>
      <c r="G115" s="215" t="s">
        <v>463</v>
      </c>
      <c r="H115" s="216">
        <v>1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42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147</v>
      </c>
      <c r="AT115" s="223" t="s">
        <v>142</v>
      </c>
      <c r="AU115" s="223" t="s">
        <v>81</v>
      </c>
      <c r="AY115" s="17" t="s">
        <v>138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79</v>
      </c>
      <c r="BK115" s="224">
        <f>ROUND(I115*H115,2)</f>
        <v>0</v>
      </c>
      <c r="BL115" s="17" t="s">
        <v>147</v>
      </c>
      <c r="BM115" s="223" t="s">
        <v>1491</v>
      </c>
    </row>
    <row r="116" spans="1:65" s="2" customFormat="1" ht="16.5" customHeight="1">
      <c r="A116" s="38"/>
      <c r="B116" s="39"/>
      <c r="C116" s="212" t="s">
        <v>748</v>
      </c>
      <c r="D116" s="212" t="s">
        <v>142</v>
      </c>
      <c r="E116" s="213" t="s">
        <v>1071</v>
      </c>
      <c r="F116" s="214" t="s">
        <v>1492</v>
      </c>
      <c r="G116" s="215" t="s">
        <v>463</v>
      </c>
      <c r="H116" s="216">
        <v>8</v>
      </c>
      <c r="I116" s="217"/>
      <c r="J116" s="218">
        <f>ROUND(I116*H116,2)</f>
        <v>0</v>
      </c>
      <c r="K116" s="214" t="s">
        <v>19</v>
      </c>
      <c r="L116" s="44"/>
      <c r="M116" s="219" t="s">
        <v>19</v>
      </c>
      <c r="N116" s="220" t="s">
        <v>42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147</v>
      </c>
      <c r="AT116" s="223" t="s">
        <v>142</v>
      </c>
      <c r="AU116" s="223" t="s">
        <v>81</v>
      </c>
      <c r="AY116" s="17" t="s">
        <v>138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79</v>
      </c>
      <c r="BK116" s="224">
        <f>ROUND(I116*H116,2)</f>
        <v>0</v>
      </c>
      <c r="BL116" s="17" t="s">
        <v>147</v>
      </c>
      <c r="BM116" s="223" t="s">
        <v>1493</v>
      </c>
    </row>
    <row r="117" spans="1:65" s="2" customFormat="1" ht="24.15" customHeight="1">
      <c r="A117" s="38"/>
      <c r="B117" s="39"/>
      <c r="C117" s="212" t="s">
        <v>634</v>
      </c>
      <c r="D117" s="212" t="s">
        <v>142</v>
      </c>
      <c r="E117" s="213" t="s">
        <v>931</v>
      </c>
      <c r="F117" s="214" t="s">
        <v>1494</v>
      </c>
      <c r="G117" s="215" t="s">
        <v>145</v>
      </c>
      <c r="H117" s="216">
        <v>19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147</v>
      </c>
      <c r="AT117" s="223" t="s">
        <v>142</v>
      </c>
      <c r="AU117" s="223" t="s">
        <v>81</v>
      </c>
      <c r="AY117" s="17" t="s">
        <v>138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79</v>
      </c>
      <c r="BK117" s="224">
        <f>ROUND(I117*H117,2)</f>
        <v>0</v>
      </c>
      <c r="BL117" s="17" t="s">
        <v>147</v>
      </c>
      <c r="BM117" s="223" t="s">
        <v>1495</v>
      </c>
    </row>
    <row r="118" spans="1:65" s="2" customFormat="1" ht="37.8" customHeight="1">
      <c r="A118" s="38"/>
      <c r="B118" s="39"/>
      <c r="C118" s="212" t="s">
        <v>639</v>
      </c>
      <c r="D118" s="212" t="s">
        <v>142</v>
      </c>
      <c r="E118" s="213" t="s">
        <v>967</v>
      </c>
      <c r="F118" s="214" t="s">
        <v>1496</v>
      </c>
      <c r="G118" s="215" t="s">
        <v>463</v>
      </c>
      <c r="H118" s="216">
        <v>1</v>
      </c>
      <c r="I118" s="217"/>
      <c r="J118" s="218">
        <f>ROUND(I118*H118,2)</f>
        <v>0</v>
      </c>
      <c r="K118" s="214" t="s">
        <v>19</v>
      </c>
      <c r="L118" s="44"/>
      <c r="M118" s="219" t="s">
        <v>19</v>
      </c>
      <c r="N118" s="220" t="s">
        <v>42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147</v>
      </c>
      <c r="AT118" s="223" t="s">
        <v>142</v>
      </c>
      <c r="AU118" s="223" t="s">
        <v>81</v>
      </c>
      <c r="AY118" s="17" t="s">
        <v>138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79</v>
      </c>
      <c r="BK118" s="224">
        <f>ROUND(I118*H118,2)</f>
        <v>0</v>
      </c>
      <c r="BL118" s="17" t="s">
        <v>147</v>
      </c>
      <c r="BM118" s="223" t="s">
        <v>1497</v>
      </c>
    </row>
    <row r="119" spans="1:65" s="2" customFormat="1" ht="24.15" customHeight="1">
      <c r="A119" s="38"/>
      <c r="B119" s="39"/>
      <c r="C119" s="212" t="s">
        <v>644</v>
      </c>
      <c r="D119" s="212" t="s">
        <v>142</v>
      </c>
      <c r="E119" s="213" t="s">
        <v>1016</v>
      </c>
      <c r="F119" s="214" t="s">
        <v>1498</v>
      </c>
      <c r="G119" s="215" t="s">
        <v>463</v>
      </c>
      <c r="H119" s="216">
        <v>1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42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147</v>
      </c>
      <c r="AT119" s="223" t="s">
        <v>142</v>
      </c>
      <c r="AU119" s="223" t="s">
        <v>81</v>
      </c>
      <c r="AY119" s="17" t="s">
        <v>138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79</v>
      </c>
      <c r="BK119" s="224">
        <f>ROUND(I119*H119,2)</f>
        <v>0</v>
      </c>
      <c r="BL119" s="17" t="s">
        <v>147</v>
      </c>
      <c r="BM119" s="223" t="s">
        <v>1499</v>
      </c>
    </row>
    <row r="120" spans="1:65" s="2" customFormat="1" ht="16.5" customHeight="1">
      <c r="A120" s="38"/>
      <c r="B120" s="39"/>
      <c r="C120" s="212" t="s">
        <v>652</v>
      </c>
      <c r="D120" s="212" t="s">
        <v>142</v>
      </c>
      <c r="E120" s="213" t="s">
        <v>1018</v>
      </c>
      <c r="F120" s="214" t="s">
        <v>1500</v>
      </c>
      <c r="G120" s="215" t="s">
        <v>1501</v>
      </c>
      <c r="H120" s="216">
        <v>93</v>
      </c>
      <c r="I120" s="217"/>
      <c r="J120" s="218">
        <f>ROUND(I120*H120,2)</f>
        <v>0</v>
      </c>
      <c r="K120" s="214" t="s">
        <v>19</v>
      </c>
      <c r="L120" s="44"/>
      <c r="M120" s="219" t="s">
        <v>19</v>
      </c>
      <c r="N120" s="220" t="s">
        <v>42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147</v>
      </c>
      <c r="AT120" s="223" t="s">
        <v>142</v>
      </c>
      <c r="AU120" s="223" t="s">
        <v>81</v>
      </c>
      <c r="AY120" s="17" t="s">
        <v>138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79</v>
      </c>
      <c r="BK120" s="224">
        <f>ROUND(I120*H120,2)</f>
        <v>0</v>
      </c>
      <c r="BL120" s="17" t="s">
        <v>147</v>
      </c>
      <c r="BM120" s="223" t="s">
        <v>1502</v>
      </c>
    </row>
    <row r="121" spans="1:65" s="2" customFormat="1" ht="16.5" customHeight="1">
      <c r="A121" s="38"/>
      <c r="B121" s="39"/>
      <c r="C121" s="212" t="s">
        <v>357</v>
      </c>
      <c r="D121" s="212" t="s">
        <v>142</v>
      </c>
      <c r="E121" s="213" t="s">
        <v>1063</v>
      </c>
      <c r="F121" s="214" t="s">
        <v>1503</v>
      </c>
      <c r="G121" s="215" t="s">
        <v>1501</v>
      </c>
      <c r="H121" s="216">
        <v>31</v>
      </c>
      <c r="I121" s="217"/>
      <c r="J121" s="218">
        <f>ROUND(I121*H121,2)</f>
        <v>0</v>
      </c>
      <c r="K121" s="214" t="s">
        <v>19</v>
      </c>
      <c r="L121" s="44"/>
      <c r="M121" s="279" t="s">
        <v>19</v>
      </c>
      <c r="N121" s="280" t="s">
        <v>42</v>
      </c>
      <c r="O121" s="281"/>
      <c r="P121" s="282">
        <f>O121*H121</f>
        <v>0</v>
      </c>
      <c r="Q121" s="282">
        <v>0</v>
      </c>
      <c r="R121" s="282">
        <f>Q121*H121</f>
        <v>0</v>
      </c>
      <c r="S121" s="282">
        <v>0</v>
      </c>
      <c r="T121" s="283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147</v>
      </c>
      <c r="AT121" s="223" t="s">
        <v>142</v>
      </c>
      <c r="AU121" s="223" t="s">
        <v>81</v>
      </c>
      <c r="AY121" s="17" t="s">
        <v>138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79</v>
      </c>
      <c r="BK121" s="224">
        <f>ROUND(I121*H121,2)</f>
        <v>0</v>
      </c>
      <c r="BL121" s="17" t="s">
        <v>147</v>
      </c>
      <c r="BM121" s="223" t="s">
        <v>1504</v>
      </c>
    </row>
    <row r="122" spans="1:31" s="2" customFormat="1" ht="6.95" customHeight="1">
      <c r="A122" s="38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82:K12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Stavební úpravy sociálních prostor v objektu Petřínská 43, Plzeň</v>
      </c>
      <c r="F7" s="142"/>
      <c r="G7" s="142"/>
      <c r="H7" s="142"/>
      <c r="L7" s="20"/>
    </row>
    <row r="8" spans="2:12" s="1" customFormat="1" ht="12" customHeight="1">
      <c r="B8" s="20"/>
      <c r="D8" s="142" t="s">
        <v>108</v>
      </c>
      <c r="L8" s="20"/>
    </row>
    <row r="9" spans="1:31" s="2" customFormat="1" ht="16.5" customHeight="1">
      <c r="A9" s="38"/>
      <c r="B9" s="44"/>
      <c r="C9" s="38"/>
      <c r="D9" s="38"/>
      <c r="E9" s="143" t="s">
        <v>1505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1506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1507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14. 7. 2022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28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41</v>
      </c>
      <c r="E35" s="142" t="s">
        <v>42</v>
      </c>
      <c r="F35" s="156">
        <f>ROUND((SUM(BE92:BE125)),2)</f>
        <v>0</v>
      </c>
      <c r="G35" s="38"/>
      <c r="H35" s="38"/>
      <c r="I35" s="157">
        <v>0.21</v>
      </c>
      <c r="J35" s="156">
        <f>ROUND(((SUM(BE92:BE125))*I35),2)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43</v>
      </c>
      <c r="F36" s="156">
        <f>ROUND((SUM(BF92:BF125)),2)</f>
        <v>0</v>
      </c>
      <c r="G36" s="38"/>
      <c r="H36" s="38"/>
      <c r="I36" s="157">
        <v>0.15</v>
      </c>
      <c r="J36" s="156">
        <f>ROUND(((SUM(BF92:BF125))*I36),2)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ROUND((SUM(BG92:BG125)),2)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ROUND((SUM(BH92:BH125)),2)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ROUND((SUM(BI92:BI125)),2)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110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Stavební úpravy sociálních prostor v objektu Petřínská 43, Plzeň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108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1505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1506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f1 - material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Petřínská 43</v>
      </c>
      <c r="G56" s="40"/>
      <c r="H56" s="40"/>
      <c r="I56" s="32" t="s">
        <v>23</v>
      </c>
      <c r="J56" s="72" t="str">
        <f>IF(J14="","",J14)</f>
        <v>14. 7. 2022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31</v>
      </c>
      <c r="J58" s="36" t="str">
        <f>E23</f>
        <v>HBH Atelier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111</v>
      </c>
      <c r="D61" s="171"/>
      <c r="E61" s="171"/>
      <c r="F61" s="171"/>
      <c r="G61" s="171"/>
      <c r="H61" s="171"/>
      <c r="I61" s="171"/>
      <c r="J61" s="172" t="s">
        <v>112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113</v>
      </c>
    </row>
    <row r="64" spans="1:31" s="9" customFormat="1" ht="24.95" customHeight="1" hidden="1">
      <c r="A64" s="9"/>
      <c r="B64" s="174"/>
      <c r="C64" s="175"/>
      <c r="D64" s="176" t="s">
        <v>1508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74"/>
      <c r="C65" s="175"/>
      <c r="D65" s="176" t="s">
        <v>1509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74"/>
      <c r="C66" s="175"/>
      <c r="D66" s="176" t="s">
        <v>1510</v>
      </c>
      <c r="E66" s="177"/>
      <c r="F66" s="177"/>
      <c r="G66" s="177"/>
      <c r="H66" s="177"/>
      <c r="I66" s="177"/>
      <c r="J66" s="178">
        <f>J101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 hidden="1">
      <c r="A67" s="9"/>
      <c r="B67" s="174"/>
      <c r="C67" s="175"/>
      <c r="D67" s="176" t="s">
        <v>1511</v>
      </c>
      <c r="E67" s="177"/>
      <c r="F67" s="177"/>
      <c r="G67" s="177"/>
      <c r="H67" s="177"/>
      <c r="I67" s="177"/>
      <c r="J67" s="178">
        <f>J106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 hidden="1">
      <c r="A68" s="9"/>
      <c r="B68" s="174"/>
      <c r="C68" s="175"/>
      <c r="D68" s="176" t="s">
        <v>1512</v>
      </c>
      <c r="E68" s="177"/>
      <c r="F68" s="177"/>
      <c r="G68" s="177"/>
      <c r="H68" s="177"/>
      <c r="I68" s="177"/>
      <c r="J68" s="178">
        <f>J109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 hidden="1">
      <c r="A69" s="9"/>
      <c r="B69" s="174"/>
      <c r="C69" s="175"/>
      <c r="D69" s="176" t="s">
        <v>1513</v>
      </c>
      <c r="E69" s="177"/>
      <c r="F69" s="177"/>
      <c r="G69" s="177"/>
      <c r="H69" s="177"/>
      <c r="I69" s="177"/>
      <c r="J69" s="178">
        <f>J121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 hidden="1">
      <c r="A70" s="9"/>
      <c r="B70" s="174"/>
      <c r="C70" s="175"/>
      <c r="D70" s="176" t="s">
        <v>1514</v>
      </c>
      <c r="E70" s="177"/>
      <c r="F70" s="177"/>
      <c r="G70" s="177"/>
      <c r="H70" s="177"/>
      <c r="I70" s="177"/>
      <c r="J70" s="178">
        <f>J124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 hidden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 hidden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ht="12" hidden="1"/>
    <row r="74" ht="12" hidden="1"/>
    <row r="75" ht="12" hidden="1"/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123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Stavební úpravy sociálních prostor v objektu Petřínská 43, Plzeň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108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1505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1506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E11</f>
        <v>f1 - material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>Petřínská 43</v>
      </c>
      <c r="G86" s="40"/>
      <c r="H86" s="40"/>
      <c r="I86" s="32" t="s">
        <v>23</v>
      </c>
      <c r="J86" s="72" t="str">
        <f>IF(J14="","",J14)</f>
        <v>14. 7. 2022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 xml:space="preserve"> </v>
      </c>
      <c r="G88" s="40"/>
      <c r="H88" s="40"/>
      <c r="I88" s="32" t="s">
        <v>31</v>
      </c>
      <c r="J88" s="36" t="str">
        <f>E23</f>
        <v>HBH Atelier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29</v>
      </c>
      <c r="D89" s="40"/>
      <c r="E89" s="40"/>
      <c r="F89" s="27" t="str">
        <f>IF(E20="","",E20)</f>
        <v>Vyplň údaj</v>
      </c>
      <c r="G89" s="40"/>
      <c r="H89" s="40"/>
      <c r="I89" s="32" t="s">
        <v>34</v>
      </c>
      <c r="J89" s="36" t="str">
        <f>E26</f>
        <v xml:space="preserve"> 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124</v>
      </c>
      <c r="D91" s="188" t="s">
        <v>56</v>
      </c>
      <c r="E91" s="188" t="s">
        <v>52</v>
      </c>
      <c r="F91" s="188" t="s">
        <v>53</v>
      </c>
      <c r="G91" s="188" t="s">
        <v>125</v>
      </c>
      <c r="H91" s="188" t="s">
        <v>126</v>
      </c>
      <c r="I91" s="188" t="s">
        <v>127</v>
      </c>
      <c r="J91" s="188" t="s">
        <v>112</v>
      </c>
      <c r="K91" s="189" t="s">
        <v>128</v>
      </c>
      <c r="L91" s="190"/>
      <c r="M91" s="92" t="s">
        <v>19</v>
      </c>
      <c r="N91" s="93" t="s">
        <v>41</v>
      </c>
      <c r="O91" s="93" t="s">
        <v>129</v>
      </c>
      <c r="P91" s="93" t="s">
        <v>130</v>
      </c>
      <c r="Q91" s="93" t="s">
        <v>131</v>
      </c>
      <c r="R91" s="93" t="s">
        <v>132</v>
      </c>
      <c r="S91" s="93" t="s">
        <v>133</v>
      </c>
      <c r="T91" s="94" t="s">
        <v>134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135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P93+P96+P101+P106+P109+P121+P124</f>
        <v>0</v>
      </c>
      <c r="Q92" s="96"/>
      <c r="R92" s="193">
        <f>R93+R96+R101+R106+R109+R121+R124</f>
        <v>0</v>
      </c>
      <c r="S92" s="96"/>
      <c r="T92" s="194">
        <f>T93+T96+T101+T106+T109+T121+T124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70</v>
      </c>
      <c r="AU92" s="17" t="s">
        <v>113</v>
      </c>
      <c r="BK92" s="195">
        <f>BK93+BK96+BK101+BK106+BK109+BK121+BK124</f>
        <v>0</v>
      </c>
    </row>
    <row r="93" spans="1:63" s="12" customFormat="1" ht="25.9" customHeight="1">
      <c r="A93" s="12"/>
      <c r="B93" s="196"/>
      <c r="C93" s="197"/>
      <c r="D93" s="198" t="s">
        <v>70</v>
      </c>
      <c r="E93" s="199" t="s">
        <v>861</v>
      </c>
      <c r="F93" s="199" t="s">
        <v>1515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SUM(P94:P95)</f>
        <v>0</v>
      </c>
      <c r="Q93" s="204"/>
      <c r="R93" s="205">
        <f>SUM(R94:R95)</f>
        <v>0</v>
      </c>
      <c r="S93" s="204"/>
      <c r="T93" s="206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79</v>
      </c>
      <c r="AT93" s="208" t="s">
        <v>70</v>
      </c>
      <c r="AU93" s="208" t="s">
        <v>71</v>
      </c>
      <c r="AY93" s="207" t="s">
        <v>138</v>
      </c>
      <c r="BK93" s="209">
        <f>SUM(BK94:BK95)</f>
        <v>0</v>
      </c>
    </row>
    <row r="94" spans="1:65" s="2" customFormat="1" ht="16.5" customHeight="1">
      <c r="A94" s="38"/>
      <c r="B94" s="39"/>
      <c r="C94" s="266" t="s">
        <v>79</v>
      </c>
      <c r="D94" s="266" t="s">
        <v>309</v>
      </c>
      <c r="E94" s="267" t="s">
        <v>1516</v>
      </c>
      <c r="F94" s="268" t="s">
        <v>1517</v>
      </c>
      <c r="G94" s="269" t="s">
        <v>434</v>
      </c>
      <c r="H94" s="270">
        <v>5</v>
      </c>
      <c r="I94" s="271"/>
      <c r="J94" s="272">
        <f>ROUND(I94*H94,2)</f>
        <v>0</v>
      </c>
      <c r="K94" s="268" t="s">
        <v>19</v>
      </c>
      <c r="L94" s="273"/>
      <c r="M94" s="274" t="s">
        <v>19</v>
      </c>
      <c r="N94" s="275" t="s">
        <v>42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309</v>
      </c>
      <c r="AU94" s="223" t="s">
        <v>79</v>
      </c>
      <c r="AY94" s="17" t="s">
        <v>138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79</v>
      </c>
      <c r="BK94" s="224">
        <f>ROUND(I94*H94,2)</f>
        <v>0</v>
      </c>
      <c r="BL94" s="17" t="s">
        <v>147</v>
      </c>
      <c r="BM94" s="223" t="s">
        <v>1518</v>
      </c>
    </row>
    <row r="95" spans="1:65" s="2" customFormat="1" ht="16.5" customHeight="1">
      <c r="A95" s="38"/>
      <c r="B95" s="39"/>
      <c r="C95" s="266" t="s">
        <v>81</v>
      </c>
      <c r="D95" s="266" t="s">
        <v>309</v>
      </c>
      <c r="E95" s="267" t="s">
        <v>1519</v>
      </c>
      <c r="F95" s="268" t="s">
        <v>1520</v>
      </c>
      <c r="G95" s="269" t="s">
        <v>434</v>
      </c>
      <c r="H95" s="270">
        <v>3</v>
      </c>
      <c r="I95" s="271"/>
      <c r="J95" s="272">
        <f>ROUND(I95*H95,2)</f>
        <v>0</v>
      </c>
      <c r="K95" s="268" t="s">
        <v>19</v>
      </c>
      <c r="L95" s="273"/>
      <c r="M95" s="274" t="s">
        <v>19</v>
      </c>
      <c r="N95" s="275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175</v>
      </c>
      <c r="AT95" s="223" t="s">
        <v>309</v>
      </c>
      <c r="AU95" s="223" t="s">
        <v>79</v>
      </c>
      <c r="AY95" s="17" t="s">
        <v>138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79</v>
      </c>
      <c r="BK95" s="224">
        <f>ROUND(I95*H95,2)</f>
        <v>0</v>
      </c>
      <c r="BL95" s="17" t="s">
        <v>147</v>
      </c>
      <c r="BM95" s="223" t="s">
        <v>1521</v>
      </c>
    </row>
    <row r="96" spans="1:63" s="12" customFormat="1" ht="25.9" customHeight="1">
      <c r="A96" s="12"/>
      <c r="B96" s="196"/>
      <c r="C96" s="197"/>
      <c r="D96" s="198" t="s">
        <v>70</v>
      </c>
      <c r="E96" s="199" t="s">
        <v>863</v>
      </c>
      <c r="F96" s="199" t="s">
        <v>1522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SUM(P97:P100)</f>
        <v>0</v>
      </c>
      <c r="Q96" s="204"/>
      <c r="R96" s="205">
        <f>SUM(R97:R100)</f>
        <v>0</v>
      </c>
      <c r="S96" s="204"/>
      <c r="T96" s="206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79</v>
      </c>
      <c r="AT96" s="208" t="s">
        <v>70</v>
      </c>
      <c r="AU96" s="208" t="s">
        <v>71</v>
      </c>
      <c r="AY96" s="207" t="s">
        <v>138</v>
      </c>
      <c r="BK96" s="209">
        <f>SUM(BK97:BK100)</f>
        <v>0</v>
      </c>
    </row>
    <row r="97" spans="1:65" s="2" customFormat="1" ht="37.8" customHeight="1">
      <c r="A97" s="38"/>
      <c r="B97" s="39"/>
      <c r="C97" s="266" t="s">
        <v>151</v>
      </c>
      <c r="D97" s="266" t="s">
        <v>309</v>
      </c>
      <c r="E97" s="267" t="s">
        <v>1523</v>
      </c>
      <c r="F97" s="268" t="s">
        <v>1524</v>
      </c>
      <c r="G97" s="269" t="s">
        <v>243</v>
      </c>
      <c r="H97" s="270">
        <v>85</v>
      </c>
      <c r="I97" s="271"/>
      <c r="J97" s="272">
        <f>ROUND(I97*H97,2)</f>
        <v>0</v>
      </c>
      <c r="K97" s="268" t="s">
        <v>19</v>
      </c>
      <c r="L97" s="273"/>
      <c r="M97" s="274" t="s">
        <v>19</v>
      </c>
      <c r="N97" s="275" t="s">
        <v>42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175</v>
      </c>
      <c r="AT97" s="223" t="s">
        <v>309</v>
      </c>
      <c r="AU97" s="223" t="s">
        <v>79</v>
      </c>
      <c r="AY97" s="17" t="s">
        <v>138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79</v>
      </c>
      <c r="BK97" s="224">
        <f>ROUND(I97*H97,2)</f>
        <v>0</v>
      </c>
      <c r="BL97" s="17" t="s">
        <v>147</v>
      </c>
      <c r="BM97" s="223" t="s">
        <v>1525</v>
      </c>
    </row>
    <row r="98" spans="1:65" s="2" customFormat="1" ht="37.8" customHeight="1">
      <c r="A98" s="38"/>
      <c r="B98" s="39"/>
      <c r="C98" s="266" t="s">
        <v>147</v>
      </c>
      <c r="D98" s="266" t="s">
        <v>309</v>
      </c>
      <c r="E98" s="267" t="s">
        <v>1526</v>
      </c>
      <c r="F98" s="268" t="s">
        <v>1527</v>
      </c>
      <c r="G98" s="269" t="s">
        <v>243</v>
      </c>
      <c r="H98" s="270">
        <v>200</v>
      </c>
      <c r="I98" s="271"/>
      <c r="J98" s="272">
        <f>ROUND(I98*H98,2)</f>
        <v>0</v>
      </c>
      <c r="K98" s="268" t="s">
        <v>19</v>
      </c>
      <c r="L98" s="273"/>
      <c r="M98" s="274" t="s">
        <v>19</v>
      </c>
      <c r="N98" s="275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175</v>
      </c>
      <c r="AT98" s="223" t="s">
        <v>309</v>
      </c>
      <c r="AU98" s="223" t="s">
        <v>79</v>
      </c>
      <c r="AY98" s="17" t="s">
        <v>138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79</v>
      </c>
      <c r="BK98" s="224">
        <f>ROUND(I98*H98,2)</f>
        <v>0</v>
      </c>
      <c r="BL98" s="17" t="s">
        <v>147</v>
      </c>
      <c r="BM98" s="223" t="s">
        <v>1528</v>
      </c>
    </row>
    <row r="99" spans="1:65" s="2" customFormat="1" ht="24.15" customHeight="1">
      <c r="A99" s="38"/>
      <c r="B99" s="39"/>
      <c r="C99" s="266" t="s">
        <v>188</v>
      </c>
      <c r="D99" s="266" t="s">
        <v>309</v>
      </c>
      <c r="E99" s="267" t="s">
        <v>1529</v>
      </c>
      <c r="F99" s="268" t="s">
        <v>1530</v>
      </c>
      <c r="G99" s="269" t="s">
        <v>243</v>
      </c>
      <c r="H99" s="270">
        <v>60</v>
      </c>
      <c r="I99" s="271"/>
      <c r="J99" s="272">
        <f>ROUND(I99*H99,2)</f>
        <v>0</v>
      </c>
      <c r="K99" s="268" t="s">
        <v>19</v>
      </c>
      <c r="L99" s="273"/>
      <c r="M99" s="274" t="s">
        <v>19</v>
      </c>
      <c r="N99" s="275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175</v>
      </c>
      <c r="AT99" s="223" t="s">
        <v>309</v>
      </c>
      <c r="AU99" s="223" t="s">
        <v>79</v>
      </c>
      <c r="AY99" s="17" t="s">
        <v>138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79</v>
      </c>
      <c r="BK99" s="224">
        <f>ROUND(I99*H99,2)</f>
        <v>0</v>
      </c>
      <c r="BL99" s="17" t="s">
        <v>147</v>
      </c>
      <c r="BM99" s="223" t="s">
        <v>1531</v>
      </c>
    </row>
    <row r="100" spans="1:65" s="2" customFormat="1" ht="44.25" customHeight="1">
      <c r="A100" s="38"/>
      <c r="B100" s="39"/>
      <c r="C100" s="266" t="s">
        <v>264</v>
      </c>
      <c r="D100" s="266" t="s">
        <v>309</v>
      </c>
      <c r="E100" s="267" t="s">
        <v>1532</v>
      </c>
      <c r="F100" s="268" t="s">
        <v>1533</v>
      </c>
      <c r="G100" s="269" t="s">
        <v>243</v>
      </c>
      <c r="H100" s="270">
        <v>30</v>
      </c>
      <c r="I100" s="271"/>
      <c r="J100" s="272">
        <f>ROUND(I100*H100,2)</f>
        <v>0</v>
      </c>
      <c r="K100" s="268" t="s">
        <v>19</v>
      </c>
      <c r="L100" s="273"/>
      <c r="M100" s="274" t="s">
        <v>19</v>
      </c>
      <c r="N100" s="275" t="s">
        <v>42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175</v>
      </c>
      <c r="AT100" s="223" t="s">
        <v>309</v>
      </c>
      <c r="AU100" s="223" t="s">
        <v>79</v>
      </c>
      <c r="AY100" s="17" t="s">
        <v>138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79</v>
      </c>
      <c r="BK100" s="224">
        <f>ROUND(I100*H100,2)</f>
        <v>0</v>
      </c>
      <c r="BL100" s="17" t="s">
        <v>147</v>
      </c>
      <c r="BM100" s="223" t="s">
        <v>1534</v>
      </c>
    </row>
    <row r="101" spans="1:63" s="12" customFormat="1" ht="25.9" customHeight="1">
      <c r="A101" s="12"/>
      <c r="B101" s="196"/>
      <c r="C101" s="197"/>
      <c r="D101" s="198" t="s">
        <v>70</v>
      </c>
      <c r="E101" s="199" t="s">
        <v>902</v>
      </c>
      <c r="F101" s="199" t="s">
        <v>1535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SUM(P102:P105)</f>
        <v>0</v>
      </c>
      <c r="Q101" s="204"/>
      <c r="R101" s="205">
        <f>SUM(R102:R105)</f>
        <v>0</v>
      </c>
      <c r="S101" s="204"/>
      <c r="T101" s="206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79</v>
      </c>
      <c r="AT101" s="208" t="s">
        <v>70</v>
      </c>
      <c r="AU101" s="208" t="s">
        <v>71</v>
      </c>
      <c r="AY101" s="207" t="s">
        <v>138</v>
      </c>
      <c r="BK101" s="209">
        <f>SUM(BK102:BK105)</f>
        <v>0</v>
      </c>
    </row>
    <row r="102" spans="1:65" s="2" customFormat="1" ht="21.75" customHeight="1">
      <c r="A102" s="38"/>
      <c r="B102" s="39"/>
      <c r="C102" s="266" t="s">
        <v>167</v>
      </c>
      <c r="D102" s="266" t="s">
        <v>309</v>
      </c>
      <c r="E102" s="267" t="s">
        <v>1536</v>
      </c>
      <c r="F102" s="268" t="s">
        <v>1537</v>
      </c>
      <c r="G102" s="269" t="s">
        <v>434</v>
      </c>
      <c r="H102" s="270">
        <v>25</v>
      </c>
      <c r="I102" s="271"/>
      <c r="J102" s="272">
        <f>ROUND(I102*H102,2)</f>
        <v>0</v>
      </c>
      <c r="K102" s="268" t="s">
        <v>19</v>
      </c>
      <c r="L102" s="273"/>
      <c r="M102" s="274" t="s">
        <v>19</v>
      </c>
      <c r="N102" s="275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175</v>
      </c>
      <c r="AT102" s="223" t="s">
        <v>309</v>
      </c>
      <c r="AU102" s="223" t="s">
        <v>79</v>
      </c>
      <c r="AY102" s="17" t="s">
        <v>138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79</v>
      </c>
      <c r="BK102" s="224">
        <f>ROUND(I102*H102,2)</f>
        <v>0</v>
      </c>
      <c r="BL102" s="17" t="s">
        <v>147</v>
      </c>
      <c r="BM102" s="223" t="s">
        <v>1538</v>
      </c>
    </row>
    <row r="103" spans="1:65" s="2" customFormat="1" ht="16.5" customHeight="1">
      <c r="A103" s="38"/>
      <c r="B103" s="39"/>
      <c r="C103" s="266" t="s">
        <v>175</v>
      </c>
      <c r="D103" s="266" t="s">
        <v>309</v>
      </c>
      <c r="E103" s="267" t="s">
        <v>1539</v>
      </c>
      <c r="F103" s="268" t="s">
        <v>1540</v>
      </c>
      <c r="G103" s="269" t="s">
        <v>434</v>
      </c>
      <c r="H103" s="270">
        <v>25</v>
      </c>
      <c r="I103" s="271"/>
      <c r="J103" s="272">
        <f>ROUND(I103*H103,2)</f>
        <v>0</v>
      </c>
      <c r="K103" s="268" t="s">
        <v>19</v>
      </c>
      <c r="L103" s="273"/>
      <c r="M103" s="274" t="s">
        <v>19</v>
      </c>
      <c r="N103" s="275" t="s">
        <v>42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175</v>
      </c>
      <c r="AT103" s="223" t="s">
        <v>309</v>
      </c>
      <c r="AU103" s="223" t="s">
        <v>79</v>
      </c>
      <c r="AY103" s="17" t="s">
        <v>138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79</v>
      </c>
      <c r="BK103" s="224">
        <f>ROUND(I103*H103,2)</f>
        <v>0</v>
      </c>
      <c r="BL103" s="17" t="s">
        <v>147</v>
      </c>
      <c r="BM103" s="223" t="s">
        <v>1541</v>
      </c>
    </row>
    <row r="104" spans="1:65" s="2" customFormat="1" ht="16.5" customHeight="1">
      <c r="A104" s="38"/>
      <c r="B104" s="39"/>
      <c r="C104" s="266" t="s">
        <v>139</v>
      </c>
      <c r="D104" s="266" t="s">
        <v>309</v>
      </c>
      <c r="E104" s="267" t="s">
        <v>1542</v>
      </c>
      <c r="F104" s="268" t="s">
        <v>1543</v>
      </c>
      <c r="G104" s="269" t="s">
        <v>434</v>
      </c>
      <c r="H104" s="270">
        <v>25</v>
      </c>
      <c r="I104" s="271"/>
      <c r="J104" s="272">
        <f>ROUND(I104*H104,2)</f>
        <v>0</v>
      </c>
      <c r="K104" s="268" t="s">
        <v>19</v>
      </c>
      <c r="L104" s="273"/>
      <c r="M104" s="274" t="s">
        <v>19</v>
      </c>
      <c r="N104" s="275" t="s">
        <v>42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309</v>
      </c>
      <c r="AU104" s="223" t="s">
        <v>79</v>
      </c>
      <c r="AY104" s="17" t="s">
        <v>138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79</v>
      </c>
      <c r="BK104" s="224">
        <f>ROUND(I104*H104,2)</f>
        <v>0</v>
      </c>
      <c r="BL104" s="17" t="s">
        <v>147</v>
      </c>
      <c r="BM104" s="223" t="s">
        <v>1544</v>
      </c>
    </row>
    <row r="105" spans="1:65" s="2" customFormat="1" ht="16.5" customHeight="1">
      <c r="A105" s="38"/>
      <c r="B105" s="39"/>
      <c r="C105" s="266" t="s">
        <v>283</v>
      </c>
      <c r="D105" s="266" t="s">
        <v>309</v>
      </c>
      <c r="E105" s="267" t="s">
        <v>1545</v>
      </c>
      <c r="F105" s="268" t="s">
        <v>1546</v>
      </c>
      <c r="G105" s="269" t="s">
        <v>434</v>
      </c>
      <c r="H105" s="270">
        <v>8</v>
      </c>
      <c r="I105" s="271"/>
      <c r="J105" s="272">
        <f>ROUND(I105*H105,2)</f>
        <v>0</v>
      </c>
      <c r="K105" s="268" t="s">
        <v>19</v>
      </c>
      <c r="L105" s="273"/>
      <c r="M105" s="274" t="s">
        <v>19</v>
      </c>
      <c r="N105" s="275" t="s">
        <v>42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175</v>
      </c>
      <c r="AT105" s="223" t="s">
        <v>309</v>
      </c>
      <c r="AU105" s="223" t="s">
        <v>79</v>
      </c>
      <c r="AY105" s="17" t="s">
        <v>138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79</v>
      </c>
      <c r="BK105" s="224">
        <f>ROUND(I105*H105,2)</f>
        <v>0</v>
      </c>
      <c r="BL105" s="17" t="s">
        <v>147</v>
      </c>
      <c r="BM105" s="223" t="s">
        <v>1547</v>
      </c>
    </row>
    <row r="106" spans="1:63" s="12" customFormat="1" ht="25.9" customHeight="1">
      <c r="A106" s="12"/>
      <c r="B106" s="196"/>
      <c r="C106" s="197"/>
      <c r="D106" s="198" t="s">
        <v>70</v>
      </c>
      <c r="E106" s="199" t="s">
        <v>933</v>
      </c>
      <c r="F106" s="199" t="s">
        <v>1548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SUM(P107:P108)</f>
        <v>0</v>
      </c>
      <c r="Q106" s="204"/>
      <c r="R106" s="205">
        <f>SUM(R107:R108)</f>
        <v>0</v>
      </c>
      <c r="S106" s="204"/>
      <c r="T106" s="206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79</v>
      </c>
      <c r="AT106" s="208" t="s">
        <v>70</v>
      </c>
      <c r="AU106" s="208" t="s">
        <v>71</v>
      </c>
      <c r="AY106" s="207" t="s">
        <v>138</v>
      </c>
      <c r="BK106" s="209">
        <f>SUM(BK107:BK108)</f>
        <v>0</v>
      </c>
    </row>
    <row r="107" spans="1:65" s="2" customFormat="1" ht="24.15" customHeight="1">
      <c r="A107" s="38"/>
      <c r="B107" s="39"/>
      <c r="C107" s="266" t="s">
        <v>181</v>
      </c>
      <c r="D107" s="266" t="s">
        <v>309</v>
      </c>
      <c r="E107" s="267" t="s">
        <v>1549</v>
      </c>
      <c r="F107" s="268" t="s">
        <v>1550</v>
      </c>
      <c r="G107" s="269" t="s">
        <v>434</v>
      </c>
      <c r="H107" s="270">
        <v>5</v>
      </c>
      <c r="I107" s="271"/>
      <c r="J107" s="272">
        <f>ROUND(I107*H107,2)</f>
        <v>0</v>
      </c>
      <c r="K107" s="268" t="s">
        <v>19</v>
      </c>
      <c r="L107" s="273"/>
      <c r="M107" s="274" t="s">
        <v>19</v>
      </c>
      <c r="N107" s="275" t="s">
        <v>42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175</v>
      </c>
      <c r="AT107" s="223" t="s">
        <v>309</v>
      </c>
      <c r="AU107" s="223" t="s">
        <v>79</v>
      </c>
      <c r="AY107" s="17" t="s">
        <v>138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79</v>
      </c>
      <c r="BK107" s="224">
        <f>ROUND(I107*H107,2)</f>
        <v>0</v>
      </c>
      <c r="BL107" s="17" t="s">
        <v>147</v>
      </c>
      <c r="BM107" s="223" t="s">
        <v>1551</v>
      </c>
    </row>
    <row r="108" spans="1:65" s="2" customFormat="1" ht="16.5" customHeight="1">
      <c r="A108" s="38"/>
      <c r="B108" s="39"/>
      <c r="C108" s="266" t="s">
        <v>275</v>
      </c>
      <c r="D108" s="266" t="s">
        <v>309</v>
      </c>
      <c r="E108" s="267" t="s">
        <v>1542</v>
      </c>
      <c r="F108" s="268" t="s">
        <v>1543</v>
      </c>
      <c r="G108" s="269" t="s">
        <v>434</v>
      </c>
      <c r="H108" s="270">
        <v>5</v>
      </c>
      <c r="I108" s="271"/>
      <c r="J108" s="272">
        <f>ROUND(I108*H108,2)</f>
        <v>0</v>
      </c>
      <c r="K108" s="268" t="s">
        <v>19</v>
      </c>
      <c r="L108" s="273"/>
      <c r="M108" s="274" t="s">
        <v>19</v>
      </c>
      <c r="N108" s="275" t="s">
        <v>42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175</v>
      </c>
      <c r="AT108" s="223" t="s">
        <v>309</v>
      </c>
      <c r="AU108" s="223" t="s">
        <v>79</v>
      </c>
      <c r="AY108" s="17" t="s">
        <v>138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79</v>
      </c>
      <c r="BK108" s="224">
        <f>ROUND(I108*H108,2)</f>
        <v>0</v>
      </c>
      <c r="BL108" s="17" t="s">
        <v>147</v>
      </c>
      <c r="BM108" s="223" t="s">
        <v>1552</v>
      </c>
    </row>
    <row r="109" spans="1:63" s="12" customFormat="1" ht="25.9" customHeight="1">
      <c r="A109" s="12"/>
      <c r="B109" s="196"/>
      <c r="C109" s="197"/>
      <c r="D109" s="198" t="s">
        <v>70</v>
      </c>
      <c r="E109" s="199" t="s">
        <v>969</v>
      </c>
      <c r="F109" s="199" t="s">
        <v>1553</v>
      </c>
      <c r="G109" s="197"/>
      <c r="H109" s="197"/>
      <c r="I109" s="200"/>
      <c r="J109" s="201">
        <f>BK109</f>
        <v>0</v>
      </c>
      <c r="K109" s="197"/>
      <c r="L109" s="202"/>
      <c r="M109" s="203"/>
      <c r="N109" s="204"/>
      <c r="O109" s="204"/>
      <c r="P109" s="205">
        <f>SUM(P110:P120)</f>
        <v>0</v>
      </c>
      <c r="Q109" s="204"/>
      <c r="R109" s="205">
        <f>SUM(R110:R120)</f>
        <v>0</v>
      </c>
      <c r="S109" s="204"/>
      <c r="T109" s="206">
        <f>SUM(T110:T120)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79</v>
      </c>
      <c r="AT109" s="208" t="s">
        <v>70</v>
      </c>
      <c r="AU109" s="208" t="s">
        <v>71</v>
      </c>
      <c r="AY109" s="207" t="s">
        <v>138</v>
      </c>
      <c r="BK109" s="209">
        <f>SUM(BK110:BK120)</f>
        <v>0</v>
      </c>
    </row>
    <row r="110" spans="1:65" s="2" customFormat="1" ht="16.5" customHeight="1">
      <c r="A110" s="38"/>
      <c r="B110" s="39"/>
      <c r="C110" s="266" t="s">
        <v>205</v>
      </c>
      <c r="D110" s="266" t="s">
        <v>309</v>
      </c>
      <c r="E110" s="267" t="s">
        <v>1554</v>
      </c>
      <c r="F110" s="268" t="s">
        <v>1555</v>
      </c>
      <c r="G110" s="269" t="s">
        <v>1501</v>
      </c>
      <c r="H110" s="270">
        <v>2</v>
      </c>
      <c r="I110" s="271"/>
      <c r="J110" s="272">
        <f>ROUND(I110*H110,2)</f>
        <v>0</v>
      </c>
      <c r="K110" s="268" t="s">
        <v>19</v>
      </c>
      <c r="L110" s="273"/>
      <c r="M110" s="274" t="s">
        <v>19</v>
      </c>
      <c r="N110" s="275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175</v>
      </c>
      <c r="AT110" s="223" t="s">
        <v>309</v>
      </c>
      <c r="AU110" s="223" t="s">
        <v>79</v>
      </c>
      <c r="AY110" s="17" t="s">
        <v>138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79</v>
      </c>
      <c r="BK110" s="224">
        <f>ROUND(I110*H110,2)</f>
        <v>0</v>
      </c>
      <c r="BL110" s="17" t="s">
        <v>147</v>
      </c>
      <c r="BM110" s="223" t="s">
        <v>1556</v>
      </c>
    </row>
    <row r="111" spans="1:65" s="2" customFormat="1" ht="16.5" customHeight="1">
      <c r="A111" s="38"/>
      <c r="B111" s="39"/>
      <c r="C111" s="266" t="s">
        <v>211</v>
      </c>
      <c r="D111" s="266" t="s">
        <v>309</v>
      </c>
      <c r="E111" s="267" t="s">
        <v>1557</v>
      </c>
      <c r="F111" s="268" t="s">
        <v>1558</v>
      </c>
      <c r="G111" s="269" t="s">
        <v>434</v>
      </c>
      <c r="H111" s="270">
        <v>38</v>
      </c>
      <c r="I111" s="271"/>
      <c r="J111" s="272">
        <f>ROUND(I111*H111,2)</f>
        <v>0</v>
      </c>
      <c r="K111" s="268" t="s">
        <v>19</v>
      </c>
      <c r="L111" s="273"/>
      <c r="M111" s="274" t="s">
        <v>19</v>
      </c>
      <c r="N111" s="275" t="s">
        <v>42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175</v>
      </c>
      <c r="AT111" s="223" t="s">
        <v>309</v>
      </c>
      <c r="AU111" s="223" t="s">
        <v>79</v>
      </c>
      <c r="AY111" s="17" t="s">
        <v>138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79</v>
      </c>
      <c r="BK111" s="224">
        <f>ROUND(I111*H111,2)</f>
        <v>0</v>
      </c>
      <c r="BL111" s="17" t="s">
        <v>147</v>
      </c>
      <c r="BM111" s="223" t="s">
        <v>1559</v>
      </c>
    </row>
    <row r="112" spans="1:65" s="2" customFormat="1" ht="16.5" customHeight="1">
      <c r="A112" s="38"/>
      <c r="B112" s="39"/>
      <c r="C112" s="266" t="s">
        <v>8</v>
      </c>
      <c r="D112" s="266" t="s">
        <v>309</v>
      </c>
      <c r="E112" s="267" t="s">
        <v>1560</v>
      </c>
      <c r="F112" s="268" t="s">
        <v>1561</v>
      </c>
      <c r="G112" s="269" t="s">
        <v>434</v>
      </c>
      <c r="H112" s="270">
        <v>24</v>
      </c>
      <c r="I112" s="271"/>
      <c r="J112" s="272">
        <f>ROUND(I112*H112,2)</f>
        <v>0</v>
      </c>
      <c r="K112" s="268" t="s">
        <v>19</v>
      </c>
      <c r="L112" s="273"/>
      <c r="M112" s="274" t="s">
        <v>19</v>
      </c>
      <c r="N112" s="275" t="s">
        <v>42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175</v>
      </c>
      <c r="AT112" s="223" t="s">
        <v>309</v>
      </c>
      <c r="AU112" s="223" t="s">
        <v>79</v>
      </c>
      <c r="AY112" s="17" t="s">
        <v>138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79</v>
      </c>
      <c r="BK112" s="224">
        <f>ROUND(I112*H112,2)</f>
        <v>0</v>
      </c>
      <c r="BL112" s="17" t="s">
        <v>147</v>
      </c>
      <c r="BM112" s="223" t="s">
        <v>1562</v>
      </c>
    </row>
    <row r="113" spans="1:65" s="2" customFormat="1" ht="16.5" customHeight="1">
      <c r="A113" s="38"/>
      <c r="B113" s="39"/>
      <c r="C113" s="266" t="s">
        <v>221</v>
      </c>
      <c r="D113" s="266" t="s">
        <v>309</v>
      </c>
      <c r="E113" s="267" t="s">
        <v>1563</v>
      </c>
      <c r="F113" s="268" t="s">
        <v>1564</v>
      </c>
      <c r="G113" s="269" t="s">
        <v>434</v>
      </c>
      <c r="H113" s="270">
        <v>11</v>
      </c>
      <c r="I113" s="271"/>
      <c r="J113" s="272">
        <f>ROUND(I113*H113,2)</f>
        <v>0</v>
      </c>
      <c r="K113" s="268" t="s">
        <v>19</v>
      </c>
      <c r="L113" s="273"/>
      <c r="M113" s="274" t="s">
        <v>19</v>
      </c>
      <c r="N113" s="275" t="s">
        <v>42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175</v>
      </c>
      <c r="AT113" s="223" t="s">
        <v>309</v>
      </c>
      <c r="AU113" s="223" t="s">
        <v>79</v>
      </c>
      <c r="AY113" s="17" t="s">
        <v>138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79</v>
      </c>
      <c r="BK113" s="224">
        <f>ROUND(I113*H113,2)</f>
        <v>0</v>
      </c>
      <c r="BL113" s="17" t="s">
        <v>147</v>
      </c>
      <c r="BM113" s="223" t="s">
        <v>1565</v>
      </c>
    </row>
    <row r="114" spans="1:65" s="2" customFormat="1" ht="16.5" customHeight="1">
      <c r="A114" s="38"/>
      <c r="B114" s="39"/>
      <c r="C114" s="266" t="s">
        <v>226</v>
      </c>
      <c r="D114" s="266" t="s">
        <v>309</v>
      </c>
      <c r="E114" s="267" t="s">
        <v>1566</v>
      </c>
      <c r="F114" s="268" t="s">
        <v>1567</v>
      </c>
      <c r="G114" s="269" t="s">
        <v>434</v>
      </c>
      <c r="H114" s="270">
        <v>6</v>
      </c>
      <c r="I114" s="271"/>
      <c r="J114" s="272">
        <f>ROUND(I114*H114,2)</f>
        <v>0</v>
      </c>
      <c r="K114" s="268" t="s">
        <v>19</v>
      </c>
      <c r="L114" s="273"/>
      <c r="M114" s="274" t="s">
        <v>19</v>
      </c>
      <c r="N114" s="275" t="s">
        <v>42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309</v>
      </c>
      <c r="AU114" s="223" t="s">
        <v>79</v>
      </c>
      <c r="AY114" s="17" t="s">
        <v>138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79</v>
      </c>
      <c r="BK114" s="224">
        <f>ROUND(I114*H114,2)</f>
        <v>0</v>
      </c>
      <c r="BL114" s="17" t="s">
        <v>147</v>
      </c>
      <c r="BM114" s="223" t="s">
        <v>1568</v>
      </c>
    </row>
    <row r="115" spans="1:65" s="2" customFormat="1" ht="24.15" customHeight="1">
      <c r="A115" s="38"/>
      <c r="B115" s="39"/>
      <c r="C115" s="266" t="s">
        <v>232</v>
      </c>
      <c r="D115" s="266" t="s">
        <v>309</v>
      </c>
      <c r="E115" s="267" t="s">
        <v>1569</v>
      </c>
      <c r="F115" s="268" t="s">
        <v>1570</v>
      </c>
      <c r="G115" s="269" t="s">
        <v>243</v>
      </c>
      <c r="H115" s="270">
        <v>3</v>
      </c>
      <c r="I115" s="271"/>
      <c r="J115" s="272">
        <f>ROUND(I115*H115,2)</f>
        <v>0</v>
      </c>
      <c r="K115" s="268" t="s">
        <v>19</v>
      </c>
      <c r="L115" s="273"/>
      <c r="M115" s="274" t="s">
        <v>19</v>
      </c>
      <c r="N115" s="275" t="s">
        <v>42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175</v>
      </c>
      <c r="AT115" s="223" t="s">
        <v>309</v>
      </c>
      <c r="AU115" s="223" t="s">
        <v>79</v>
      </c>
      <c r="AY115" s="17" t="s">
        <v>138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79</v>
      </c>
      <c r="BK115" s="224">
        <f>ROUND(I115*H115,2)</f>
        <v>0</v>
      </c>
      <c r="BL115" s="17" t="s">
        <v>147</v>
      </c>
      <c r="BM115" s="223" t="s">
        <v>1571</v>
      </c>
    </row>
    <row r="116" spans="1:65" s="2" customFormat="1" ht="16.5" customHeight="1">
      <c r="A116" s="38"/>
      <c r="B116" s="39"/>
      <c r="C116" s="266" t="s">
        <v>141</v>
      </c>
      <c r="D116" s="266" t="s">
        <v>309</v>
      </c>
      <c r="E116" s="267" t="s">
        <v>1572</v>
      </c>
      <c r="F116" s="268" t="s">
        <v>1573</v>
      </c>
      <c r="G116" s="269" t="s">
        <v>434</v>
      </c>
      <c r="H116" s="270">
        <v>31</v>
      </c>
      <c r="I116" s="271"/>
      <c r="J116" s="272">
        <f>ROUND(I116*H116,2)</f>
        <v>0</v>
      </c>
      <c r="K116" s="268" t="s">
        <v>19</v>
      </c>
      <c r="L116" s="273"/>
      <c r="M116" s="274" t="s">
        <v>19</v>
      </c>
      <c r="N116" s="275" t="s">
        <v>42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175</v>
      </c>
      <c r="AT116" s="223" t="s">
        <v>309</v>
      </c>
      <c r="AU116" s="223" t="s">
        <v>79</v>
      </c>
      <c r="AY116" s="17" t="s">
        <v>138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79</v>
      </c>
      <c r="BK116" s="224">
        <f>ROUND(I116*H116,2)</f>
        <v>0</v>
      </c>
      <c r="BL116" s="17" t="s">
        <v>147</v>
      </c>
      <c r="BM116" s="223" t="s">
        <v>1574</v>
      </c>
    </row>
    <row r="117" spans="1:65" s="2" customFormat="1" ht="16.5" customHeight="1">
      <c r="A117" s="38"/>
      <c r="B117" s="39"/>
      <c r="C117" s="266" t="s">
        <v>438</v>
      </c>
      <c r="D117" s="266" t="s">
        <v>309</v>
      </c>
      <c r="E117" s="267" t="s">
        <v>1575</v>
      </c>
      <c r="F117" s="268" t="s">
        <v>1576</v>
      </c>
      <c r="G117" s="269" t="s">
        <v>434</v>
      </c>
      <c r="H117" s="270">
        <v>300</v>
      </c>
      <c r="I117" s="271"/>
      <c r="J117" s="272">
        <f>ROUND(I117*H117,2)</f>
        <v>0</v>
      </c>
      <c r="K117" s="268" t="s">
        <v>19</v>
      </c>
      <c r="L117" s="273"/>
      <c r="M117" s="274" t="s">
        <v>19</v>
      </c>
      <c r="N117" s="275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175</v>
      </c>
      <c r="AT117" s="223" t="s">
        <v>309</v>
      </c>
      <c r="AU117" s="223" t="s">
        <v>79</v>
      </c>
      <c r="AY117" s="17" t="s">
        <v>138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79</v>
      </c>
      <c r="BK117" s="224">
        <f>ROUND(I117*H117,2)</f>
        <v>0</v>
      </c>
      <c r="BL117" s="17" t="s">
        <v>147</v>
      </c>
      <c r="BM117" s="223" t="s">
        <v>1577</v>
      </c>
    </row>
    <row r="118" spans="1:65" s="2" customFormat="1" ht="16.5" customHeight="1">
      <c r="A118" s="38"/>
      <c r="B118" s="39"/>
      <c r="C118" s="266" t="s">
        <v>7</v>
      </c>
      <c r="D118" s="266" t="s">
        <v>309</v>
      </c>
      <c r="E118" s="267" t="s">
        <v>1578</v>
      </c>
      <c r="F118" s="268" t="s">
        <v>1579</v>
      </c>
      <c r="G118" s="269" t="s">
        <v>434</v>
      </c>
      <c r="H118" s="270">
        <v>1</v>
      </c>
      <c r="I118" s="271"/>
      <c r="J118" s="272">
        <f>ROUND(I118*H118,2)</f>
        <v>0</v>
      </c>
      <c r="K118" s="268" t="s">
        <v>19</v>
      </c>
      <c r="L118" s="273"/>
      <c r="M118" s="274" t="s">
        <v>19</v>
      </c>
      <c r="N118" s="275" t="s">
        <v>42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175</v>
      </c>
      <c r="AT118" s="223" t="s">
        <v>309</v>
      </c>
      <c r="AU118" s="223" t="s">
        <v>79</v>
      </c>
      <c r="AY118" s="17" t="s">
        <v>138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79</v>
      </c>
      <c r="BK118" s="224">
        <f>ROUND(I118*H118,2)</f>
        <v>0</v>
      </c>
      <c r="BL118" s="17" t="s">
        <v>147</v>
      </c>
      <c r="BM118" s="223" t="s">
        <v>1580</v>
      </c>
    </row>
    <row r="119" spans="1:65" s="2" customFormat="1" ht="24.15" customHeight="1">
      <c r="A119" s="38"/>
      <c r="B119" s="39"/>
      <c r="C119" s="266" t="s">
        <v>634</v>
      </c>
      <c r="D119" s="266" t="s">
        <v>309</v>
      </c>
      <c r="E119" s="267" t="s">
        <v>1581</v>
      </c>
      <c r="F119" s="268" t="s">
        <v>1582</v>
      </c>
      <c r="G119" s="269" t="s">
        <v>243</v>
      </c>
      <c r="H119" s="270">
        <v>85</v>
      </c>
      <c r="I119" s="271"/>
      <c r="J119" s="272">
        <f>ROUND(I119*H119,2)</f>
        <v>0</v>
      </c>
      <c r="K119" s="268" t="s">
        <v>19</v>
      </c>
      <c r="L119" s="273"/>
      <c r="M119" s="274" t="s">
        <v>19</v>
      </c>
      <c r="N119" s="275" t="s">
        <v>42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175</v>
      </c>
      <c r="AT119" s="223" t="s">
        <v>309</v>
      </c>
      <c r="AU119" s="223" t="s">
        <v>79</v>
      </c>
      <c r="AY119" s="17" t="s">
        <v>138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79</v>
      </c>
      <c r="BK119" s="224">
        <f>ROUND(I119*H119,2)</f>
        <v>0</v>
      </c>
      <c r="BL119" s="17" t="s">
        <v>147</v>
      </c>
      <c r="BM119" s="223" t="s">
        <v>1583</v>
      </c>
    </row>
    <row r="120" spans="1:65" s="2" customFormat="1" ht="16.5" customHeight="1">
      <c r="A120" s="38"/>
      <c r="B120" s="39"/>
      <c r="C120" s="266" t="s">
        <v>639</v>
      </c>
      <c r="D120" s="266" t="s">
        <v>309</v>
      </c>
      <c r="E120" s="267" t="s">
        <v>1584</v>
      </c>
      <c r="F120" s="268" t="s">
        <v>1585</v>
      </c>
      <c r="G120" s="269" t="s">
        <v>243</v>
      </c>
      <c r="H120" s="270">
        <v>16</v>
      </c>
      <c r="I120" s="271"/>
      <c r="J120" s="272">
        <f>ROUND(I120*H120,2)</f>
        <v>0</v>
      </c>
      <c r="K120" s="268" t="s">
        <v>19</v>
      </c>
      <c r="L120" s="273"/>
      <c r="M120" s="274" t="s">
        <v>19</v>
      </c>
      <c r="N120" s="275" t="s">
        <v>42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175</v>
      </c>
      <c r="AT120" s="223" t="s">
        <v>309</v>
      </c>
      <c r="AU120" s="223" t="s">
        <v>79</v>
      </c>
      <c r="AY120" s="17" t="s">
        <v>138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79</v>
      </c>
      <c r="BK120" s="224">
        <f>ROUND(I120*H120,2)</f>
        <v>0</v>
      </c>
      <c r="BL120" s="17" t="s">
        <v>147</v>
      </c>
      <c r="BM120" s="223" t="s">
        <v>1586</v>
      </c>
    </row>
    <row r="121" spans="1:63" s="12" customFormat="1" ht="25.9" customHeight="1">
      <c r="A121" s="12"/>
      <c r="B121" s="196"/>
      <c r="C121" s="197"/>
      <c r="D121" s="198" t="s">
        <v>70</v>
      </c>
      <c r="E121" s="199" t="s">
        <v>1021</v>
      </c>
      <c r="F121" s="199" t="s">
        <v>1587</v>
      </c>
      <c r="G121" s="197"/>
      <c r="H121" s="197"/>
      <c r="I121" s="200"/>
      <c r="J121" s="201">
        <f>BK121</f>
        <v>0</v>
      </c>
      <c r="K121" s="197"/>
      <c r="L121" s="202"/>
      <c r="M121" s="203"/>
      <c r="N121" s="204"/>
      <c r="O121" s="204"/>
      <c r="P121" s="205">
        <f>SUM(P122:P123)</f>
        <v>0</v>
      </c>
      <c r="Q121" s="204"/>
      <c r="R121" s="205">
        <f>SUM(R122:R123)</f>
        <v>0</v>
      </c>
      <c r="S121" s="204"/>
      <c r="T121" s="206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79</v>
      </c>
      <c r="AT121" s="208" t="s">
        <v>70</v>
      </c>
      <c r="AU121" s="208" t="s">
        <v>71</v>
      </c>
      <c r="AY121" s="207" t="s">
        <v>138</v>
      </c>
      <c r="BK121" s="209">
        <f>SUM(BK122:BK123)</f>
        <v>0</v>
      </c>
    </row>
    <row r="122" spans="1:65" s="2" customFormat="1" ht="16.5" customHeight="1">
      <c r="A122" s="38"/>
      <c r="B122" s="39"/>
      <c r="C122" s="266" t="s">
        <v>644</v>
      </c>
      <c r="D122" s="266" t="s">
        <v>309</v>
      </c>
      <c r="E122" s="267" t="s">
        <v>1588</v>
      </c>
      <c r="F122" s="268" t="s">
        <v>1589</v>
      </c>
      <c r="G122" s="269" t="s">
        <v>434</v>
      </c>
      <c r="H122" s="270">
        <v>31</v>
      </c>
      <c r="I122" s="271"/>
      <c r="J122" s="272">
        <f>ROUND(I122*H122,2)</f>
        <v>0</v>
      </c>
      <c r="K122" s="268" t="s">
        <v>19</v>
      </c>
      <c r="L122" s="273"/>
      <c r="M122" s="274" t="s">
        <v>19</v>
      </c>
      <c r="N122" s="275" t="s">
        <v>42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175</v>
      </c>
      <c r="AT122" s="223" t="s">
        <v>309</v>
      </c>
      <c r="AU122" s="223" t="s">
        <v>79</v>
      </c>
      <c r="AY122" s="17" t="s">
        <v>138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79</v>
      </c>
      <c r="BK122" s="224">
        <f>ROUND(I122*H122,2)</f>
        <v>0</v>
      </c>
      <c r="BL122" s="17" t="s">
        <v>147</v>
      </c>
      <c r="BM122" s="223" t="s">
        <v>1590</v>
      </c>
    </row>
    <row r="123" spans="1:65" s="2" customFormat="1" ht="16.5" customHeight="1">
      <c r="A123" s="38"/>
      <c r="B123" s="39"/>
      <c r="C123" s="266" t="s">
        <v>652</v>
      </c>
      <c r="D123" s="266" t="s">
        <v>309</v>
      </c>
      <c r="E123" s="267" t="s">
        <v>1591</v>
      </c>
      <c r="F123" s="268" t="s">
        <v>1592</v>
      </c>
      <c r="G123" s="269" t="s">
        <v>434</v>
      </c>
      <c r="H123" s="270">
        <v>31</v>
      </c>
      <c r="I123" s="271"/>
      <c r="J123" s="272">
        <f>ROUND(I123*H123,2)</f>
        <v>0</v>
      </c>
      <c r="K123" s="268" t="s">
        <v>19</v>
      </c>
      <c r="L123" s="273"/>
      <c r="M123" s="274" t="s">
        <v>19</v>
      </c>
      <c r="N123" s="275" t="s">
        <v>42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175</v>
      </c>
      <c r="AT123" s="223" t="s">
        <v>309</v>
      </c>
      <c r="AU123" s="223" t="s">
        <v>79</v>
      </c>
      <c r="AY123" s="17" t="s">
        <v>138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79</v>
      </c>
      <c r="BK123" s="224">
        <f>ROUND(I123*H123,2)</f>
        <v>0</v>
      </c>
      <c r="BL123" s="17" t="s">
        <v>147</v>
      </c>
      <c r="BM123" s="223" t="s">
        <v>1593</v>
      </c>
    </row>
    <row r="124" spans="1:63" s="12" customFormat="1" ht="25.9" customHeight="1">
      <c r="A124" s="12"/>
      <c r="B124" s="196"/>
      <c r="C124" s="197"/>
      <c r="D124" s="198" t="s">
        <v>70</v>
      </c>
      <c r="E124" s="199" t="s">
        <v>1040</v>
      </c>
      <c r="F124" s="199" t="s">
        <v>1594</v>
      </c>
      <c r="G124" s="197"/>
      <c r="H124" s="197"/>
      <c r="I124" s="200"/>
      <c r="J124" s="201">
        <f>BK124</f>
        <v>0</v>
      </c>
      <c r="K124" s="197"/>
      <c r="L124" s="202"/>
      <c r="M124" s="203"/>
      <c r="N124" s="204"/>
      <c r="O124" s="204"/>
      <c r="P124" s="205">
        <f>P125</f>
        <v>0</v>
      </c>
      <c r="Q124" s="204"/>
      <c r="R124" s="205">
        <f>R125</f>
        <v>0</v>
      </c>
      <c r="S124" s="204"/>
      <c r="T124" s="206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7" t="s">
        <v>79</v>
      </c>
      <c r="AT124" s="208" t="s">
        <v>70</v>
      </c>
      <c r="AU124" s="208" t="s">
        <v>71</v>
      </c>
      <c r="AY124" s="207" t="s">
        <v>138</v>
      </c>
      <c r="BK124" s="209">
        <f>BK125</f>
        <v>0</v>
      </c>
    </row>
    <row r="125" spans="1:65" s="2" customFormat="1" ht="76.35" customHeight="1">
      <c r="A125" s="38"/>
      <c r="B125" s="39"/>
      <c r="C125" s="266" t="s">
        <v>357</v>
      </c>
      <c r="D125" s="266" t="s">
        <v>309</v>
      </c>
      <c r="E125" s="267" t="s">
        <v>1595</v>
      </c>
      <c r="F125" s="268" t="s">
        <v>1596</v>
      </c>
      <c r="G125" s="269" t="s">
        <v>434</v>
      </c>
      <c r="H125" s="270">
        <v>1</v>
      </c>
      <c r="I125" s="271"/>
      <c r="J125" s="272">
        <f>ROUND(I125*H125,2)</f>
        <v>0</v>
      </c>
      <c r="K125" s="268" t="s">
        <v>19</v>
      </c>
      <c r="L125" s="273"/>
      <c r="M125" s="284" t="s">
        <v>19</v>
      </c>
      <c r="N125" s="285" t="s">
        <v>42</v>
      </c>
      <c r="O125" s="281"/>
      <c r="P125" s="282">
        <f>O125*H125</f>
        <v>0</v>
      </c>
      <c r="Q125" s="282">
        <v>0</v>
      </c>
      <c r="R125" s="282">
        <f>Q125*H125</f>
        <v>0</v>
      </c>
      <c r="S125" s="282">
        <v>0</v>
      </c>
      <c r="T125" s="28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175</v>
      </c>
      <c r="AT125" s="223" t="s">
        <v>309</v>
      </c>
      <c r="AU125" s="223" t="s">
        <v>79</v>
      </c>
      <c r="AY125" s="17" t="s">
        <v>138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79</v>
      </c>
      <c r="BK125" s="224">
        <f>ROUND(I125*H125,2)</f>
        <v>0</v>
      </c>
      <c r="BL125" s="17" t="s">
        <v>147</v>
      </c>
      <c r="BM125" s="223" t="s">
        <v>1597</v>
      </c>
    </row>
    <row r="126" spans="1:31" s="2" customFormat="1" ht="6.95" customHeight="1">
      <c r="A126" s="3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91:K1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Stavební úpravy sociálních prostor v objektu Petřínská 43, Plzeň</v>
      </c>
      <c r="F7" s="142"/>
      <c r="G7" s="142"/>
      <c r="H7" s="142"/>
      <c r="L7" s="20"/>
    </row>
    <row r="8" spans="2:12" s="1" customFormat="1" ht="12" customHeight="1">
      <c r="B8" s="20"/>
      <c r="D8" s="142" t="s">
        <v>108</v>
      </c>
      <c r="L8" s="20"/>
    </row>
    <row r="9" spans="1:31" s="2" customFormat="1" ht="16.5" customHeight="1">
      <c r="A9" s="38"/>
      <c r="B9" s="44"/>
      <c r="C9" s="38"/>
      <c r="D9" s="38"/>
      <c r="E9" s="143" t="s">
        <v>1505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1506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1598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14. 7. 2022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28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41</v>
      </c>
      <c r="E35" s="142" t="s">
        <v>42</v>
      </c>
      <c r="F35" s="156">
        <f>ROUND((SUM(BE94:BE150)),2)</f>
        <v>0</v>
      </c>
      <c r="G35" s="38"/>
      <c r="H35" s="38"/>
      <c r="I35" s="157">
        <v>0.21</v>
      </c>
      <c r="J35" s="156">
        <f>ROUND(((SUM(BE94:BE150))*I35),2)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43</v>
      </c>
      <c r="F36" s="156">
        <f>ROUND((SUM(BF94:BF150)),2)</f>
        <v>0</v>
      </c>
      <c r="G36" s="38"/>
      <c r="H36" s="38"/>
      <c r="I36" s="157">
        <v>0.15</v>
      </c>
      <c r="J36" s="156">
        <f>ROUND(((SUM(BF94:BF150))*I36),2)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ROUND((SUM(BG94:BG150)),2)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ROUND((SUM(BH94:BH150)),2)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ROUND((SUM(BI94:BI150)),2)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110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Stavební úpravy sociálních prostor v objektu Petřínská 43, Plzeň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108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1505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1506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f2 - montáž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Petřínská 43</v>
      </c>
      <c r="G56" s="40"/>
      <c r="H56" s="40"/>
      <c r="I56" s="32" t="s">
        <v>23</v>
      </c>
      <c r="J56" s="72" t="str">
        <f>IF(J14="","",J14)</f>
        <v>14. 7. 2022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31</v>
      </c>
      <c r="J58" s="36" t="str">
        <f>E23</f>
        <v>HBH Atelier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111</v>
      </c>
      <c r="D61" s="171"/>
      <c r="E61" s="171"/>
      <c r="F61" s="171"/>
      <c r="G61" s="171"/>
      <c r="H61" s="171"/>
      <c r="I61" s="171"/>
      <c r="J61" s="172" t="s">
        <v>112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113</v>
      </c>
    </row>
    <row r="64" spans="1:31" s="9" customFormat="1" ht="24.95" customHeight="1" hidden="1">
      <c r="A64" s="9"/>
      <c r="B64" s="174"/>
      <c r="C64" s="175"/>
      <c r="D64" s="176" t="s">
        <v>1508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74"/>
      <c r="C65" s="175"/>
      <c r="D65" s="176" t="s">
        <v>1509</v>
      </c>
      <c r="E65" s="177"/>
      <c r="F65" s="177"/>
      <c r="G65" s="177"/>
      <c r="H65" s="177"/>
      <c r="I65" s="177"/>
      <c r="J65" s="178">
        <f>J98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74"/>
      <c r="C66" s="175"/>
      <c r="D66" s="176" t="s">
        <v>1510</v>
      </c>
      <c r="E66" s="177"/>
      <c r="F66" s="177"/>
      <c r="G66" s="177"/>
      <c r="H66" s="177"/>
      <c r="I66" s="177"/>
      <c r="J66" s="178">
        <f>J105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 hidden="1">
      <c r="A67" s="9"/>
      <c r="B67" s="174"/>
      <c r="C67" s="175"/>
      <c r="D67" s="176" t="s">
        <v>1511</v>
      </c>
      <c r="E67" s="177"/>
      <c r="F67" s="177"/>
      <c r="G67" s="177"/>
      <c r="H67" s="177"/>
      <c r="I67" s="177"/>
      <c r="J67" s="178">
        <f>J110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 hidden="1">
      <c r="A68" s="9"/>
      <c r="B68" s="174"/>
      <c r="C68" s="175"/>
      <c r="D68" s="176" t="s">
        <v>1512</v>
      </c>
      <c r="E68" s="177"/>
      <c r="F68" s="177"/>
      <c r="G68" s="177"/>
      <c r="H68" s="177"/>
      <c r="I68" s="177"/>
      <c r="J68" s="178">
        <f>J113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 hidden="1">
      <c r="A69" s="9"/>
      <c r="B69" s="174"/>
      <c r="C69" s="175"/>
      <c r="D69" s="176" t="s">
        <v>1513</v>
      </c>
      <c r="E69" s="177"/>
      <c r="F69" s="177"/>
      <c r="G69" s="177"/>
      <c r="H69" s="177"/>
      <c r="I69" s="177"/>
      <c r="J69" s="178">
        <f>J132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 hidden="1">
      <c r="A70" s="9"/>
      <c r="B70" s="174"/>
      <c r="C70" s="175"/>
      <c r="D70" s="176" t="s">
        <v>1599</v>
      </c>
      <c r="E70" s="177"/>
      <c r="F70" s="177"/>
      <c r="G70" s="177"/>
      <c r="H70" s="177"/>
      <c r="I70" s="177"/>
      <c r="J70" s="178">
        <f>J135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 hidden="1">
      <c r="A71" s="9"/>
      <c r="B71" s="174"/>
      <c r="C71" s="175"/>
      <c r="D71" s="176" t="s">
        <v>1600</v>
      </c>
      <c r="E71" s="177"/>
      <c r="F71" s="177"/>
      <c r="G71" s="177"/>
      <c r="H71" s="177"/>
      <c r="I71" s="177"/>
      <c r="J71" s="178">
        <f>J138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 hidden="1">
      <c r="A72" s="9"/>
      <c r="B72" s="174"/>
      <c r="C72" s="175"/>
      <c r="D72" s="176" t="s">
        <v>1601</v>
      </c>
      <c r="E72" s="177"/>
      <c r="F72" s="177"/>
      <c r="G72" s="177"/>
      <c r="H72" s="177"/>
      <c r="I72" s="177"/>
      <c r="J72" s="178">
        <f>J140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 hidden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 hidden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ht="12" hidden="1"/>
    <row r="76" ht="12" hidden="1"/>
    <row r="77" ht="12" hidden="1"/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123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Stavební úpravy sociálních prostor v objektu Petřínská 43, Plzeň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108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1505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1506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f2 - montáž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>Petřínská 43</v>
      </c>
      <c r="G88" s="40"/>
      <c r="H88" s="40"/>
      <c r="I88" s="32" t="s">
        <v>23</v>
      </c>
      <c r="J88" s="72" t="str">
        <f>IF(J14="","",J14)</f>
        <v>14. 7. 2022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 xml:space="preserve"> </v>
      </c>
      <c r="G90" s="40"/>
      <c r="H90" s="40"/>
      <c r="I90" s="32" t="s">
        <v>31</v>
      </c>
      <c r="J90" s="36" t="str">
        <f>E23</f>
        <v>HBH Atelier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40"/>
      <c r="E91" s="40"/>
      <c r="F91" s="27" t="str">
        <f>IF(E20="","",E20)</f>
        <v>Vyplň údaj</v>
      </c>
      <c r="G91" s="40"/>
      <c r="H91" s="40"/>
      <c r="I91" s="32" t="s">
        <v>34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124</v>
      </c>
      <c r="D93" s="188" t="s">
        <v>56</v>
      </c>
      <c r="E93" s="188" t="s">
        <v>52</v>
      </c>
      <c r="F93" s="188" t="s">
        <v>53</v>
      </c>
      <c r="G93" s="188" t="s">
        <v>125</v>
      </c>
      <c r="H93" s="188" t="s">
        <v>126</v>
      </c>
      <c r="I93" s="188" t="s">
        <v>127</v>
      </c>
      <c r="J93" s="188" t="s">
        <v>112</v>
      </c>
      <c r="K93" s="189" t="s">
        <v>128</v>
      </c>
      <c r="L93" s="190"/>
      <c r="M93" s="92" t="s">
        <v>19</v>
      </c>
      <c r="N93" s="93" t="s">
        <v>41</v>
      </c>
      <c r="O93" s="93" t="s">
        <v>129</v>
      </c>
      <c r="P93" s="93" t="s">
        <v>130</v>
      </c>
      <c r="Q93" s="93" t="s">
        <v>131</v>
      </c>
      <c r="R93" s="93" t="s">
        <v>132</v>
      </c>
      <c r="S93" s="93" t="s">
        <v>133</v>
      </c>
      <c r="T93" s="94" t="s">
        <v>134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135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P95+P98+P105+P110+P113+P132+P135+P138+P140</f>
        <v>0</v>
      </c>
      <c r="Q94" s="96"/>
      <c r="R94" s="193">
        <f>R95+R98+R105+R110+R113+R132+R135+R138+R140</f>
        <v>0</v>
      </c>
      <c r="S94" s="96"/>
      <c r="T94" s="194">
        <f>T95+T98+T105+T110+T113+T132+T135+T138+T140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70</v>
      </c>
      <c r="AU94" s="17" t="s">
        <v>113</v>
      </c>
      <c r="BK94" s="195">
        <f>BK95+BK98+BK105+BK110+BK113+BK132+BK135+BK138+BK140</f>
        <v>0</v>
      </c>
    </row>
    <row r="95" spans="1:63" s="12" customFormat="1" ht="25.9" customHeight="1">
      <c r="A95" s="12"/>
      <c r="B95" s="196"/>
      <c r="C95" s="197"/>
      <c r="D95" s="198" t="s">
        <v>70</v>
      </c>
      <c r="E95" s="199" t="s">
        <v>861</v>
      </c>
      <c r="F95" s="199" t="s">
        <v>1515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SUM(P96:P97)</f>
        <v>0</v>
      </c>
      <c r="Q95" s="204"/>
      <c r="R95" s="205">
        <f>SUM(R96:R97)</f>
        <v>0</v>
      </c>
      <c r="S95" s="204"/>
      <c r="T95" s="206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79</v>
      </c>
      <c r="AT95" s="208" t="s">
        <v>70</v>
      </c>
      <c r="AU95" s="208" t="s">
        <v>71</v>
      </c>
      <c r="AY95" s="207" t="s">
        <v>138</v>
      </c>
      <c r="BK95" s="209">
        <f>SUM(BK96:BK97)</f>
        <v>0</v>
      </c>
    </row>
    <row r="96" spans="1:65" s="2" customFormat="1" ht="24.15" customHeight="1">
      <c r="A96" s="38"/>
      <c r="B96" s="39"/>
      <c r="C96" s="212" t="s">
        <v>79</v>
      </c>
      <c r="D96" s="212" t="s">
        <v>142</v>
      </c>
      <c r="E96" s="213" t="s">
        <v>1602</v>
      </c>
      <c r="F96" s="214" t="s">
        <v>1603</v>
      </c>
      <c r="G96" s="215" t="s">
        <v>434</v>
      </c>
      <c r="H96" s="216">
        <v>7</v>
      </c>
      <c r="I96" s="217"/>
      <c r="J96" s="218">
        <f>ROUND(I96*H96,2)</f>
        <v>0</v>
      </c>
      <c r="K96" s="214" t="s">
        <v>146</v>
      </c>
      <c r="L96" s="44"/>
      <c r="M96" s="219" t="s">
        <v>19</v>
      </c>
      <c r="N96" s="220" t="s">
        <v>42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147</v>
      </c>
      <c r="AT96" s="223" t="s">
        <v>142</v>
      </c>
      <c r="AU96" s="223" t="s">
        <v>79</v>
      </c>
      <c r="AY96" s="17" t="s">
        <v>138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79</v>
      </c>
      <c r="BK96" s="224">
        <f>ROUND(I96*H96,2)</f>
        <v>0</v>
      </c>
      <c r="BL96" s="17" t="s">
        <v>147</v>
      </c>
      <c r="BM96" s="223" t="s">
        <v>1604</v>
      </c>
    </row>
    <row r="97" spans="1:47" s="2" customFormat="1" ht="12">
      <c r="A97" s="38"/>
      <c r="B97" s="39"/>
      <c r="C97" s="40"/>
      <c r="D97" s="225" t="s">
        <v>149</v>
      </c>
      <c r="E97" s="40"/>
      <c r="F97" s="226" t="s">
        <v>1605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149</v>
      </c>
      <c r="AU97" s="17" t="s">
        <v>79</v>
      </c>
    </row>
    <row r="98" spans="1:63" s="12" customFormat="1" ht="25.9" customHeight="1">
      <c r="A98" s="12"/>
      <c r="B98" s="196"/>
      <c r="C98" s="197"/>
      <c r="D98" s="198" t="s">
        <v>70</v>
      </c>
      <c r="E98" s="199" t="s">
        <v>863</v>
      </c>
      <c r="F98" s="199" t="s">
        <v>1522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SUM(P99:P104)</f>
        <v>0</v>
      </c>
      <c r="Q98" s="204"/>
      <c r="R98" s="205">
        <f>SUM(R99:R104)</f>
        <v>0</v>
      </c>
      <c r="S98" s="204"/>
      <c r="T98" s="206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79</v>
      </c>
      <c r="AT98" s="208" t="s">
        <v>70</v>
      </c>
      <c r="AU98" s="208" t="s">
        <v>71</v>
      </c>
      <c r="AY98" s="207" t="s">
        <v>138</v>
      </c>
      <c r="BK98" s="209">
        <f>SUM(BK99:BK104)</f>
        <v>0</v>
      </c>
    </row>
    <row r="99" spans="1:65" s="2" customFormat="1" ht="55.5" customHeight="1">
      <c r="A99" s="38"/>
      <c r="B99" s="39"/>
      <c r="C99" s="212" t="s">
        <v>151</v>
      </c>
      <c r="D99" s="212" t="s">
        <v>142</v>
      </c>
      <c r="E99" s="213" t="s">
        <v>1606</v>
      </c>
      <c r="F99" s="214" t="s">
        <v>1607</v>
      </c>
      <c r="G99" s="215" t="s">
        <v>243</v>
      </c>
      <c r="H99" s="216">
        <v>60</v>
      </c>
      <c r="I99" s="217"/>
      <c r="J99" s="218">
        <f>ROUND(I99*H99,2)</f>
        <v>0</v>
      </c>
      <c r="K99" s="214" t="s">
        <v>146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147</v>
      </c>
      <c r="AT99" s="223" t="s">
        <v>142</v>
      </c>
      <c r="AU99" s="223" t="s">
        <v>79</v>
      </c>
      <c r="AY99" s="17" t="s">
        <v>138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79</v>
      </c>
      <c r="BK99" s="224">
        <f>ROUND(I99*H99,2)</f>
        <v>0</v>
      </c>
      <c r="BL99" s="17" t="s">
        <v>147</v>
      </c>
      <c r="BM99" s="223" t="s">
        <v>1608</v>
      </c>
    </row>
    <row r="100" spans="1:47" s="2" customFormat="1" ht="12">
      <c r="A100" s="38"/>
      <c r="B100" s="39"/>
      <c r="C100" s="40"/>
      <c r="D100" s="225" t="s">
        <v>149</v>
      </c>
      <c r="E100" s="40"/>
      <c r="F100" s="226" t="s">
        <v>1609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149</v>
      </c>
      <c r="AU100" s="17" t="s">
        <v>79</v>
      </c>
    </row>
    <row r="101" spans="1:65" s="2" customFormat="1" ht="44.25" customHeight="1">
      <c r="A101" s="38"/>
      <c r="B101" s="39"/>
      <c r="C101" s="212" t="s">
        <v>81</v>
      </c>
      <c r="D101" s="212" t="s">
        <v>142</v>
      </c>
      <c r="E101" s="213" t="s">
        <v>1610</v>
      </c>
      <c r="F101" s="214" t="s">
        <v>1611</v>
      </c>
      <c r="G101" s="215" t="s">
        <v>243</v>
      </c>
      <c r="H101" s="216">
        <v>285</v>
      </c>
      <c r="I101" s="217"/>
      <c r="J101" s="218">
        <f>ROUND(I101*H101,2)</f>
        <v>0</v>
      </c>
      <c r="K101" s="214" t="s">
        <v>146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147</v>
      </c>
      <c r="AT101" s="223" t="s">
        <v>142</v>
      </c>
      <c r="AU101" s="223" t="s">
        <v>79</v>
      </c>
      <c r="AY101" s="17" t="s">
        <v>138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79</v>
      </c>
      <c r="BK101" s="224">
        <f>ROUND(I101*H101,2)</f>
        <v>0</v>
      </c>
      <c r="BL101" s="17" t="s">
        <v>147</v>
      </c>
      <c r="BM101" s="223" t="s">
        <v>1612</v>
      </c>
    </row>
    <row r="102" spans="1:47" s="2" customFormat="1" ht="12">
      <c r="A102" s="38"/>
      <c r="B102" s="39"/>
      <c r="C102" s="40"/>
      <c r="D102" s="225" t="s">
        <v>149</v>
      </c>
      <c r="E102" s="40"/>
      <c r="F102" s="226" t="s">
        <v>1613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149</v>
      </c>
      <c r="AU102" s="17" t="s">
        <v>79</v>
      </c>
    </row>
    <row r="103" spans="1:65" s="2" customFormat="1" ht="44.25" customHeight="1">
      <c r="A103" s="38"/>
      <c r="B103" s="39"/>
      <c r="C103" s="212" t="s">
        <v>147</v>
      </c>
      <c r="D103" s="212" t="s">
        <v>142</v>
      </c>
      <c r="E103" s="213" t="s">
        <v>1614</v>
      </c>
      <c r="F103" s="214" t="s">
        <v>1615</v>
      </c>
      <c r="G103" s="215" t="s">
        <v>243</v>
      </c>
      <c r="H103" s="216">
        <v>30</v>
      </c>
      <c r="I103" s="217"/>
      <c r="J103" s="218">
        <f>ROUND(I103*H103,2)</f>
        <v>0</v>
      </c>
      <c r="K103" s="214" t="s">
        <v>146</v>
      </c>
      <c r="L103" s="44"/>
      <c r="M103" s="219" t="s">
        <v>19</v>
      </c>
      <c r="N103" s="220" t="s">
        <v>42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147</v>
      </c>
      <c r="AT103" s="223" t="s">
        <v>142</v>
      </c>
      <c r="AU103" s="223" t="s">
        <v>79</v>
      </c>
      <c r="AY103" s="17" t="s">
        <v>138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79</v>
      </c>
      <c r="BK103" s="224">
        <f>ROUND(I103*H103,2)</f>
        <v>0</v>
      </c>
      <c r="BL103" s="17" t="s">
        <v>147</v>
      </c>
      <c r="BM103" s="223" t="s">
        <v>1616</v>
      </c>
    </row>
    <row r="104" spans="1:47" s="2" customFormat="1" ht="12">
      <c r="A104" s="38"/>
      <c r="B104" s="39"/>
      <c r="C104" s="40"/>
      <c r="D104" s="225" t="s">
        <v>149</v>
      </c>
      <c r="E104" s="40"/>
      <c r="F104" s="226" t="s">
        <v>1617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149</v>
      </c>
      <c r="AU104" s="17" t="s">
        <v>79</v>
      </c>
    </row>
    <row r="105" spans="1:63" s="12" customFormat="1" ht="25.9" customHeight="1">
      <c r="A105" s="12"/>
      <c r="B105" s="196"/>
      <c r="C105" s="197"/>
      <c r="D105" s="198" t="s">
        <v>70</v>
      </c>
      <c r="E105" s="199" t="s">
        <v>902</v>
      </c>
      <c r="F105" s="199" t="s">
        <v>1535</v>
      </c>
      <c r="G105" s="197"/>
      <c r="H105" s="197"/>
      <c r="I105" s="200"/>
      <c r="J105" s="201">
        <f>BK105</f>
        <v>0</v>
      </c>
      <c r="K105" s="197"/>
      <c r="L105" s="202"/>
      <c r="M105" s="203"/>
      <c r="N105" s="204"/>
      <c r="O105" s="204"/>
      <c r="P105" s="205">
        <f>SUM(P106:P109)</f>
        <v>0</v>
      </c>
      <c r="Q105" s="204"/>
      <c r="R105" s="205">
        <f>SUM(R106:R109)</f>
        <v>0</v>
      </c>
      <c r="S105" s="204"/>
      <c r="T105" s="206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79</v>
      </c>
      <c r="AT105" s="208" t="s">
        <v>70</v>
      </c>
      <c r="AU105" s="208" t="s">
        <v>71</v>
      </c>
      <c r="AY105" s="207" t="s">
        <v>138</v>
      </c>
      <c r="BK105" s="209">
        <f>SUM(BK106:BK109)</f>
        <v>0</v>
      </c>
    </row>
    <row r="106" spans="1:65" s="2" customFormat="1" ht="49.05" customHeight="1">
      <c r="A106" s="38"/>
      <c r="B106" s="39"/>
      <c r="C106" s="212" t="s">
        <v>188</v>
      </c>
      <c r="D106" s="212" t="s">
        <v>142</v>
      </c>
      <c r="E106" s="213" t="s">
        <v>1618</v>
      </c>
      <c r="F106" s="214" t="s">
        <v>1619</v>
      </c>
      <c r="G106" s="215" t="s">
        <v>434</v>
      </c>
      <c r="H106" s="216">
        <v>25</v>
      </c>
      <c r="I106" s="217"/>
      <c r="J106" s="218">
        <f>ROUND(I106*H106,2)</f>
        <v>0</v>
      </c>
      <c r="K106" s="214" t="s">
        <v>146</v>
      </c>
      <c r="L106" s="44"/>
      <c r="M106" s="219" t="s">
        <v>19</v>
      </c>
      <c r="N106" s="220" t="s">
        <v>42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147</v>
      </c>
      <c r="AT106" s="223" t="s">
        <v>142</v>
      </c>
      <c r="AU106" s="223" t="s">
        <v>79</v>
      </c>
      <c r="AY106" s="17" t="s">
        <v>138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79</v>
      </c>
      <c r="BK106" s="224">
        <f>ROUND(I106*H106,2)</f>
        <v>0</v>
      </c>
      <c r="BL106" s="17" t="s">
        <v>147</v>
      </c>
      <c r="BM106" s="223" t="s">
        <v>1620</v>
      </c>
    </row>
    <row r="107" spans="1:47" s="2" customFormat="1" ht="12">
      <c r="A107" s="38"/>
      <c r="B107" s="39"/>
      <c r="C107" s="40"/>
      <c r="D107" s="225" t="s">
        <v>149</v>
      </c>
      <c r="E107" s="40"/>
      <c r="F107" s="226" t="s">
        <v>1621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149</v>
      </c>
      <c r="AU107" s="17" t="s">
        <v>79</v>
      </c>
    </row>
    <row r="108" spans="1:65" s="2" customFormat="1" ht="24.15" customHeight="1">
      <c r="A108" s="38"/>
      <c r="B108" s="39"/>
      <c r="C108" s="212" t="s">
        <v>264</v>
      </c>
      <c r="D108" s="212" t="s">
        <v>142</v>
      </c>
      <c r="E108" s="213" t="s">
        <v>1622</v>
      </c>
      <c r="F108" s="214" t="s">
        <v>1623</v>
      </c>
      <c r="G108" s="215" t="s">
        <v>434</v>
      </c>
      <c r="H108" s="216">
        <v>8</v>
      </c>
      <c r="I108" s="217"/>
      <c r="J108" s="218">
        <f>ROUND(I108*H108,2)</f>
        <v>0</v>
      </c>
      <c r="K108" s="214" t="s">
        <v>146</v>
      </c>
      <c r="L108" s="44"/>
      <c r="M108" s="219" t="s">
        <v>19</v>
      </c>
      <c r="N108" s="220" t="s">
        <v>42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147</v>
      </c>
      <c r="AT108" s="223" t="s">
        <v>142</v>
      </c>
      <c r="AU108" s="223" t="s">
        <v>79</v>
      </c>
      <c r="AY108" s="17" t="s">
        <v>138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79</v>
      </c>
      <c r="BK108" s="224">
        <f>ROUND(I108*H108,2)</f>
        <v>0</v>
      </c>
      <c r="BL108" s="17" t="s">
        <v>147</v>
      </c>
      <c r="BM108" s="223" t="s">
        <v>1624</v>
      </c>
    </row>
    <row r="109" spans="1:47" s="2" customFormat="1" ht="12">
      <c r="A109" s="38"/>
      <c r="B109" s="39"/>
      <c r="C109" s="40"/>
      <c r="D109" s="225" t="s">
        <v>149</v>
      </c>
      <c r="E109" s="40"/>
      <c r="F109" s="226" t="s">
        <v>1625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149</v>
      </c>
      <c r="AU109" s="17" t="s">
        <v>79</v>
      </c>
    </row>
    <row r="110" spans="1:63" s="12" customFormat="1" ht="25.9" customHeight="1">
      <c r="A110" s="12"/>
      <c r="B110" s="196"/>
      <c r="C110" s="197"/>
      <c r="D110" s="198" t="s">
        <v>70</v>
      </c>
      <c r="E110" s="199" t="s">
        <v>933</v>
      </c>
      <c r="F110" s="199" t="s">
        <v>1548</v>
      </c>
      <c r="G110" s="197"/>
      <c r="H110" s="197"/>
      <c r="I110" s="200"/>
      <c r="J110" s="201">
        <f>BK110</f>
        <v>0</v>
      </c>
      <c r="K110" s="197"/>
      <c r="L110" s="202"/>
      <c r="M110" s="203"/>
      <c r="N110" s="204"/>
      <c r="O110" s="204"/>
      <c r="P110" s="205">
        <f>SUM(P111:P112)</f>
        <v>0</v>
      </c>
      <c r="Q110" s="204"/>
      <c r="R110" s="205">
        <f>SUM(R111:R112)</f>
        <v>0</v>
      </c>
      <c r="S110" s="204"/>
      <c r="T110" s="206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79</v>
      </c>
      <c r="AT110" s="208" t="s">
        <v>70</v>
      </c>
      <c r="AU110" s="208" t="s">
        <v>71</v>
      </c>
      <c r="AY110" s="207" t="s">
        <v>138</v>
      </c>
      <c r="BK110" s="209">
        <f>SUM(BK111:BK112)</f>
        <v>0</v>
      </c>
    </row>
    <row r="111" spans="1:65" s="2" customFormat="1" ht="49.05" customHeight="1">
      <c r="A111" s="38"/>
      <c r="B111" s="39"/>
      <c r="C111" s="212" t="s">
        <v>167</v>
      </c>
      <c r="D111" s="212" t="s">
        <v>142</v>
      </c>
      <c r="E111" s="213" t="s">
        <v>1626</v>
      </c>
      <c r="F111" s="214" t="s">
        <v>1627</v>
      </c>
      <c r="G111" s="215" t="s">
        <v>434</v>
      </c>
      <c r="H111" s="216">
        <v>5</v>
      </c>
      <c r="I111" s="217"/>
      <c r="J111" s="218">
        <f>ROUND(I111*H111,2)</f>
        <v>0</v>
      </c>
      <c r="K111" s="214" t="s">
        <v>146</v>
      </c>
      <c r="L111" s="44"/>
      <c r="M111" s="219" t="s">
        <v>19</v>
      </c>
      <c r="N111" s="220" t="s">
        <v>42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147</v>
      </c>
      <c r="AT111" s="223" t="s">
        <v>142</v>
      </c>
      <c r="AU111" s="223" t="s">
        <v>79</v>
      </c>
      <c r="AY111" s="17" t="s">
        <v>138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79</v>
      </c>
      <c r="BK111" s="224">
        <f>ROUND(I111*H111,2)</f>
        <v>0</v>
      </c>
      <c r="BL111" s="17" t="s">
        <v>147</v>
      </c>
      <c r="BM111" s="223" t="s">
        <v>1628</v>
      </c>
    </row>
    <row r="112" spans="1:47" s="2" customFormat="1" ht="12">
      <c r="A112" s="38"/>
      <c r="B112" s="39"/>
      <c r="C112" s="40"/>
      <c r="D112" s="225" t="s">
        <v>149</v>
      </c>
      <c r="E112" s="40"/>
      <c r="F112" s="226" t="s">
        <v>1629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149</v>
      </c>
      <c r="AU112" s="17" t="s">
        <v>79</v>
      </c>
    </row>
    <row r="113" spans="1:63" s="12" customFormat="1" ht="25.9" customHeight="1">
      <c r="A113" s="12"/>
      <c r="B113" s="196"/>
      <c r="C113" s="197"/>
      <c r="D113" s="198" t="s">
        <v>70</v>
      </c>
      <c r="E113" s="199" t="s">
        <v>969</v>
      </c>
      <c r="F113" s="199" t="s">
        <v>1553</v>
      </c>
      <c r="G113" s="197"/>
      <c r="H113" s="197"/>
      <c r="I113" s="200"/>
      <c r="J113" s="201">
        <f>BK113</f>
        <v>0</v>
      </c>
      <c r="K113" s="197"/>
      <c r="L113" s="202"/>
      <c r="M113" s="203"/>
      <c r="N113" s="204"/>
      <c r="O113" s="204"/>
      <c r="P113" s="205">
        <f>SUM(P114:P131)</f>
        <v>0</v>
      </c>
      <c r="Q113" s="204"/>
      <c r="R113" s="205">
        <f>SUM(R114:R131)</f>
        <v>0</v>
      </c>
      <c r="S113" s="204"/>
      <c r="T113" s="206">
        <f>SUM(T114:T131)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7" t="s">
        <v>79</v>
      </c>
      <c r="AT113" s="208" t="s">
        <v>70</v>
      </c>
      <c r="AU113" s="208" t="s">
        <v>71</v>
      </c>
      <c r="AY113" s="207" t="s">
        <v>138</v>
      </c>
      <c r="BK113" s="209">
        <f>SUM(BK114:BK131)</f>
        <v>0</v>
      </c>
    </row>
    <row r="114" spans="1:65" s="2" customFormat="1" ht="37.8" customHeight="1">
      <c r="A114" s="38"/>
      <c r="B114" s="39"/>
      <c r="C114" s="212" t="s">
        <v>8</v>
      </c>
      <c r="D114" s="212" t="s">
        <v>142</v>
      </c>
      <c r="E114" s="213" t="s">
        <v>1630</v>
      </c>
      <c r="F114" s="214" t="s">
        <v>1631</v>
      </c>
      <c r="G114" s="215" t="s">
        <v>434</v>
      </c>
      <c r="H114" s="216">
        <v>300</v>
      </c>
      <c r="I114" s="217"/>
      <c r="J114" s="218">
        <f>ROUND(I114*H114,2)</f>
        <v>0</v>
      </c>
      <c r="K114" s="214" t="s">
        <v>146</v>
      </c>
      <c r="L114" s="44"/>
      <c r="M114" s="219" t="s">
        <v>19</v>
      </c>
      <c r="N114" s="220" t="s">
        <v>42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147</v>
      </c>
      <c r="AT114" s="223" t="s">
        <v>142</v>
      </c>
      <c r="AU114" s="223" t="s">
        <v>79</v>
      </c>
      <c r="AY114" s="17" t="s">
        <v>138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79</v>
      </c>
      <c r="BK114" s="224">
        <f>ROUND(I114*H114,2)</f>
        <v>0</v>
      </c>
      <c r="BL114" s="17" t="s">
        <v>147</v>
      </c>
      <c r="BM114" s="223" t="s">
        <v>1632</v>
      </c>
    </row>
    <row r="115" spans="1:47" s="2" customFormat="1" ht="12">
      <c r="A115" s="38"/>
      <c r="B115" s="39"/>
      <c r="C115" s="40"/>
      <c r="D115" s="225" t="s">
        <v>149</v>
      </c>
      <c r="E115" s="40"/>
      <c r="F115" s="226" t="s">
        <v>1633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149</v>
      </c>
      <c r="AU115" s="17" t="s">
        <v>79</v>
      </c>
    </row>
    <row r="116" spans="1:65" s="2" customFormat="1" ht="44.25" customHeight="1">
      <c r="A116" s="38"/>
      <c r="B116" s="39"/>
      <c r="C116" s="212" t="s">
        <v>205</v>
      </c>
      <c r="D116" s="212" t="s">
        <v>142</v>
      </c>
      <c r="E116" s="213" t="s">
        <v>1634</v>
      </c>
      <c r="F116" s="214" t="s">
        <v>1635</v>
      </c>
      <c r="G116" s="215" t="s">
        <v>243</v>
      </c>
      <c r="H116" s="216">
        <v>3</v>
      </c>
      <c r="I116" s="217"/>
      <c r="J116" s="218">
        <f>ROUND(I116*H116,2)</f>
        <v>0</v>
      </c>
      <c r="K116" s="214" t="s">
        <v>146</v>
      </c>
      <c r="L116" s="44"/>
      <c r="M116" s="219" t="s">
        <v>19</v>
      </c>
      <c r="N116" s="220" t="s">
        <v>42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147</v>
      </c>
      <c r="AT116" s="223" t="s">
        <v>142</v>
      </c>
      <c r="AU116" s="223" t="s">
        <v>79</v>
      </c>
      <c r="AY116" s="17" t="s">
        <v>138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79</v>
      </c>
      <c r="BK116" s="224">
        <f>ROUND(I116*H116,2)</f>
        <v>0</v>
      </c>
      <c r="BL116" s="17" t="s">
        <v>147</v>
      </c>
      <c r="BM116" s="223" t="s">
        <v>1636</v>
      </c>
    </row>
    <row r="117" spans="1:47" s="2" customFormat="1" ht="12">
      <c r="A117" s="38"/>
      <c r="B117" s="39"/>
      <c r="C117" s="40"/>
      <c r="D117" s="225" t="s">
        <v>149</v>
      </c>
      <c r="E117" s="40"/>
      <c r="F117" s="226" t="s">
        <v>1637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149</v>
      </c>
      <c r="AU117" s="17" t="s">
        <v>79</v>
      </c>
    </row>
    <row r="118" spans="1:65" s="2" customFormat="1" ht="37.8" customHeight="1">
      <c r="A118" s="38"/>
      <c r="B118" s="39"/>
      <c r="C118" s="212" t="s">
        <v>226</v>
      </c>
      <c r="D118" s="212" t="s">
        <v>142</v>
      </c>
      <c r="E118" s="213" t="s">
        <v>1638</v>
      </c>
      <c r="F118" s="214" t="s">
        <v>1639</v>
      </c>
      <c r="G118" s="215" t="s">
        <v>243</v>
      </c>
      <c r="H118" s="216">
        <v>101</v>
      </c>
      <c r="I118" s="217"/>
      <c r="J118" s="218">
        <f>ROUND(I118*H118,2)</f>
        <v>0</v>
      </c>
      <c r="K118" s="214" t="s">
        <v>146</v>
      </c>
      <c r="L118" s="44"/>
      <c r="M118" s="219" t="s">
        <v>19</v>
      </c>
      <c r="N118" s="220" t="s">
        <v>42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147</v>
      </c>
      <c r="AT118" s="223" t="s">
        <v>142</v>
      </c>
      <c r="AU118" s="223" t="s">
        <v>79</v>
      </c>
      <c r="AY118" s="17" t="s">
        <v>138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79</v>
      </c>
      <c r="BK118" s="224">
        <f>ROUND(I118*H118,2)</f>
        <v>0</v>
      </c>
      <c r="BL118" s="17" t="s">
        <v>147</v>
      </c>
      <c r="BM118" s="223" t="s">
        <v>1640</v>
      </c>
    </row>
    <row r="119" spans="1:47" s="2" customFormat="1" ht="12">
      <c r="A119" s="38"/>
      <c r="B119" s="39"/>
      <c r="C119" s="40"/>
      <c r="D119" s="225" t="s">
        <v>149</v>
      </c>
      <c r="E119" s="40"/>
      <c r="F119" s="226" t="s">
        <v>1641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149</v>
      </c>
      <c r="AU119" s="17" t="s">
        <v>79</v>
      </c>
    </row>
    <row r="120" spans="1:65" s="2" customFormat="1" ht="49.05" customHeight="1">
      <c r="A120" s="38"/>
      <c r="B120" s="39"/>
      <c r="C120" s="212" t="s">
        <v>283</v>
      </c>
      <c r="D120" s="212" t="s">
        <v>142</v>
      </c>
      <c r="E120" s="213" t="s">
        <v>1642</v>
      </c>
      <c r="F120" s="214" t="s">
        <v>1643</v>
      </c>
      <c r="G120" s="215" t="s">
        <v>434</v>
      </c>
      <c r="H120" s="216">
        <v>24</v>
      </c>
      <c r="I120" s="217"/>
      <c r="J120" s="218">
        <f>ROUND(I120*H120,2)</f>
        <v>0</v>
      </c>
      <c r="K120" s="214" t="s">
        <v>146</v>
      </c>
      <c r="L120" s="44"/>
      <c r="M120" s="219" t="s">
        <v>19</v>
      </c>
      <c r="N120" s="220" t="s">
        <v>42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147</v>
      </c>
      <c r="AT120" s="223" t="s">
        <v>142</v>
      </c>
      <c r="AU120" s="223" t="s">
        <v>79</v>
      </c>
      <c r="AY120" s="17" t="s">
        <v>138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79</v>
      </c>
      <c r="BK120" s="224">
        <f>ROUND(I120*H120,2)</f>
        <v>0</v>
      </c>
      <c r="BL120" s="17" t="s">
        <v>147</v>
      </c>
      <c r="BM120" s="223" t="s">
        <v>1644</v>
      </c>
    </row>
    <row r="121" spans="1:47" s="2" customFormat="1" ht="12">
      <c r="A121" s="38"/>
      <c r="B121" s="39"/>
      <c r="C121" s="40"/>
      <c r="D121" s="225" t="s">
        <v>149</v>
      </c>
      <c r="E121" s="40"/>
      <c r="F121" s="226" t="s">
        <v>1645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149</v>
      </c>
      <c r="AU121" s="17" t="s">
        <v>79</v>
      </c>
    </row>
    <row r="122" spans="1:65" s="2" customFormat="1" ht="44.25" customHeight="1">
      <c r="A122" s="38"/>
      <c r="B122" s="39"/>
      <c r="C122" s="212" t="s">
        <v>139</v>
      </c>
      <c r="D122" s="212" t="s">
        <v>142</v>
      </c>
      <c r="E122" s="213" t="s">
        <v>1646</v>
      </c>
      <c r="F122" s="214" t="s">
        <v>1647</v>
      </c>
      <c r="G122" s="215" t="s">
        <v>434</v>
      </c>
      <c r="H122" s="216">
        <v>38</v>
      </c>
      <c r="I122" s="217"/>
      <c r="J122" s="218">
        <f>ROUND(I122*H122,2)</f>
        <v>0</v>
      </c>
      <c r="K122" s="214" t="s">
        <v>146</v>
      </c>
      <c r="L122" s="44"/>
      <c r="M122" s="219" t="s">
        <v>19</v>
      </c>
      <c r="N122" s="220" t="s">
        <v>42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147</v>
      </c>
      <c r="AT122" s="223" t="s">
        <v>142</v>
      </c>
      <c r="AU122" s="223" t="s">
        <v>79</v>
      </c>
      <c r="AY122" s="17" t="s">
        <v>138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79</v>
      </c>
      <c r="BK122" s="224">
        <f>ROUND(I122*H122,2)</f>
        <v>0</v>
      </c>
      <c r="BL122" s="17" t="s">
        <v>147</v>
      </c>
      <c r="BM122" s="223" t="s">
        <v>1648</v>
      </c>
    </row>
    <row r="123" spans="1:47" s="2" customFormat="1" ht="12">
      <c r="A123" s="38"/>
      <c r="B123" s="39"/>
      <c r="C123" s="40"/>
      <c r="D123" s="225" t="s">
        <v>149</v>
      </c>
      <c r="E123" s="40"/>
      <c r="F123" s="226" t="s">
        <v>1649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149</v>
      </c>
      <c r="AU123" s="17" t="s">
        <v>79</v>
      </c>
    </row>
    <row r="124" spans="1:65" s="2" customFormat="1" ht="49.05" customHeight="1">
      <c r="A124" s="38"/>
      <c r="B124" s="39"/>
      <c r="C124" s="212" t="s">
        <v>181</v>
      </c>
      <c r="D124" s="212" t="s">
        <v>142</v>
      </c>
      <c r="E124" s="213" t="s">
        <v>1650</v>
      </c>
      <c r="F124" s="214" t="s">
        <v>1651</v>
      </c>
      <c r="G124" s="215" t="s">
        <v>434</v>
      </c>
      <c r="H124" s="216">
        <v>11</v>
      </c>
      <c r="I124" s="217"/>
      <c r="J124" s="218">
        <f>ROUND(I124*H124,2)</f>
        <v>0</v>
      </c>
      <c r="K124" s="214" t="s">
        <v>146</v>
      </c>
      <c r="L124" s="44"/>
      <c r="M124" s="219" t="s">
        <v>19</v>
      </c>
      <c r="N124" s="220" t="s">
        <v>42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147</v>
      </c>
      <c r="AT124" s="223" t="s">
        <v>142</v>
      </c>
      <c r="AU124" s="223" t="s">
        <v>79</v>
      </c>
      <c r="AY124" s="17" t="s">
        <v>138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79</v>
      </c>
      <c r="BK124" s="224">
        <f>ROUND(I124*H124,2)</f>
        <v>0</v>
      </c>
      <c r="BL124" s="17" t="s">
        <v>147</v>
      </c>
      <c r="BM124" s="223" t="s">
        <v>1652</v>
      </c>
    </row>
    <row r="125" spans="1:47" s="2" customFormat="1" ht="12">
      <c r="A125" s="38"/>
      <c r="B125" s="39"/>
      <c r="C125" s="40"/>
      <c r="D125" s="225" t="s">
        <v>149</v>
      </c>
      <c r="E125" s="40"/>
      <c r="F125" s="226" t="s">
        <v>1653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149</v>
      </c>
      <c r="AU125" s="17" t="s">
        <v>79</v>
      </c>
    </row>
    <row r="126" spans="1:65" s="2" customFormat="1" ht="24.15" customHeight="1">
      <c r="A126" s="38"/>
      <c r="B126" s="39"/>
      <c r="C126" s="212" t="s">
        <v>275</v>
      </c>
      <c r="D126" s="212" t="s">
        <v>142</v>
      </c>
      <c r="E126" s="213" t="s">
        <v>1654</v>
      </c>
      <c r="F126" s="214" t="s">
        <v>1655</v>
      </c>
      <c r="G126" s="215" t="s">
        <v>434</v>
      </c>
      <c r="H126" s="216">
        <v>6</v>
      </c>
      <c r="I126" s="217"/>
      <c r="J126" s="218">
        <f>ROUND(I126*H126,2)</f>
        <v>0</v>
      </c>
      <c r="K126" s="214" t="s">
        <v>146</v>
      </c>
      <c r="L126" s="44"/>
      <c r="M126" s="219" t="s">
        <v>19</v>
      </c>
      <c r="N126" s="220" t="s">
        <v>42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147</v>
      </c>
      <c r="AT126" s="223" t="s">
        <v>142</v>
      </c>
      <c r="AU126" s="223" t="s">
        <v>79</v>
      </c>
      <c r="AY126" s="17" t="s">
        <v>138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79</v>
      </c>
      <c r="BK126" s="224">
        <f>ROUND(I126*H126,2)</f>
        <v>0</v>
      </c>
      <c r="BL126" s="17" t="s">
        <v>147</v>
      </c>
      <c r="BM126" s="223" t="s">
        <v>1656</v>
      </c>
    </row>
    <row r="127" spans="1:47" s="2" customFormat="1" ht="12">
      <c r="A127" s="38"/>
      <c r="B127" s="39"/>
      <c r="C127" s="40"/>
      <c r="D127" s="225" t="s">
        <v>149</v>
      </c>
      <c r="E127" s="40"/>
      <c r="F127" s="226" t="s">
        <v>1657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149</v>
      </c>
      <c r="AU127" s="17" t="s">
        <v>79</v>
      </c>
    </row>
    <row r="128" spans="1:65" s="2" customFormat="1" ht="37.8" customHeight="1">
      <c r="A128" s="38"/>
      <c r="B128" s="39"/>
      <c r="C128" s="212" t="s">
        <v>175</v>
      </c>
      <c r="D128" s="212" t="s">
        <v>142</v>
      </c>
      <c r="E128" s="213" t="s">
        <v>1658</v>
      </c>
      <c r="F128" s="214" t="s">
        <v>1659</v>
      </c>
      <c r="G128" s="215" t="s">
        <v>1501</v>
      </c>
      <c r="H128" s="216">
        <v>2</v>
      </c>
      <c r="I128" s="217"/>
      <c r="J128" s="218">
        <f>ROUND(I128*H128,2)</f>
        <v>0</v>
      </c>
      <c r="K128" s="214" t="s">
        <v>146</v>
      </c>
      <c r="L128" s="44"/>
      <c r="M128" s="219" t="s">
        <v>19</v>
      </c>
      <c r="N128" s="220" t="s">
        <v>42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147</v>
      </c>
      <c r="AT128" s="223" t="s">
        <v>142</v>
      </c>
      <c r="AU128" s="223" t="s">
        <v>79</v>
      </c>
      <c r="AY128" s="17" t="s">
        <v>138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79</v>
      </c>
      <c r="BK128" s="224">
        <f>ROUND(I128*H128,2)</f>
        <v>0</v>
      </c>
      <c r="BL128" s="17" t="s">
        <v>147</v>
      </c>
      <c r="BM128" s="223" t="s">
        <v>1660</v>
      </c>
    </row>
    <row r="129" spans="1:47" s="2" customFormat="1" ht="12">
      <c r="A129" s="38"/>
      <c r="B129" s="39"/>
      <c r="C129" s="40"/>
      <c r="D129" s="225" t="s">
        <v>149</v>
      </c>
      <c r="E129" s="40"/>
      <c r="F129" s="226" t="s">
        <v>1661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149</v>
      </c>
      <c r="AU129" s="17" t="s">
        <v>79</v>
      </c>
    </row>
    <row r="130" spans="1:65" s="2" customFormat="1" ht="16.5" customHeight="1">
      <c r="A130" s="38"/>
      <c r="B130" s="39"/>
      <c r="C130" s="212" t="s">
        <v>211</v>
      </c>
      <c r="D130" s="212" t="s">
        <v>142</v>
      </c>
      <c r="E130" s="213" t="s">
        <v>1662</v>
      </c>
      <c r="F130" s="214" t="s">
        <v>1663</v>
      </c>
      <c r="G130" s="215" t="s">
        <v>278</v>
      </c>
      <c r="H130" s="216">
        <v>3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42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147</v>
      </c>
      <c r="AT130" s="223" t="s">
        <v>142</v>
      </c>
      <c r="AU130" s="223" t="s">
        <v>79</v>
      </c>
      <c r="AY130" s="17" t="s">
        <v>138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79</v>
      </c>
      <c r="BK130" s="224">
        <f>ROUND(I130*H130,2)</f>
        <v>0</v>
      </c>
      <c r="BL130" s="17" t="s">
        <v>147</v>
      </c>
      <c r="BM130" s="223" t="s">
        <v>1664</v>
      </c>
    </row>
    <row r="131" spans="1:65" s="2" customFormat="1" ht="16.5" customHeight="1">
      <c r="A131" s="38"/>
      <c r="B131" s="39"/>
      <c r="C131" s="212" t="s">
        <v>221</v>
      </c>
      <c r="D131" s="212" t="s">
        <v>142</v>
      </c>
      <c r="E131" s="213" t="s">
        <v>1665</v>
      </c>
      <c r="F131" s="214" t="s">
        <v>1666</v>
      </c>
      <c r="G131" s="215" t="s">
        <v>278</v>
      </c>
      <c r="H131" s="216">
        <v>2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147</v>
      </c>
      <c r="AT131" s="223" t="s">
        <v>142</v>
      </c>
      <c r="AU131" s="223" t="s">
        <v>79</v>
      </c>
      <c r="AY131" s="17" t="s">
        <v>138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79</v>
      </c>
      <c r="BK131" s="224">
        <f>ROUND(I131*H131,2)</f>
        <v>0</v>
      </c>
      <c r="BL131" s="17" t="s">
        <v>147</v>
      </c>
      <c r="BM131" s="223" t="s">
        <v>1667</v>
      </c>
    </row>
    <row r="132" spans="1:63" s="12" customFormat="1" ht="25.9" customHeight="1">
      <c r="A132" s="12"/>
      <c r="B132" s="196"/>
      <c r="C132" s="197"/>
      <c r="D132" s="198" t="s">
        <v>70</v>
      </c>
      <c r="E132" s="199" t="s">
        <v>1021</v>
      </c>
      <c r="F132" s="199" t="s">
        <v>1587</v>
      </c>
      <c r="G132" s="197"/>
      <c r="H132" s="197"/>
      <c r="I132" s="200"/>
      <c r="J132" s="201">
        <f>BK132</f>
        <v>0</v>
      </c>
      <c r="K132" s="197"/>
      <c r="L132" s="202"/>
      <c r="M132" s="203"/>
      <c r="N132" s="204"/>
      <c r="O132" s="204"/>
      <c r="P132" s="205">
        <f>SUM(P133:P134)</f>
        <v>0</v>
      </c>
      <c r="Q132" s="204"/>
      <c r="R132" s="205">
        <f>SUM(R133:R134)</f>
        <v>0</v>
      </c>
      <c r="S132" s="204"/>
      <c r="T132" s="206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79</v>
      </c>
      <c r="AT132" s="208" t="s">
        <v>70</v>
      </c>
      <c r="AU132" s="208" t="s">
        <v>71</v>
      </c>
      <c r="AY132" s="207" t="s">
        <v>138</v>
      </c>
      <c r="BK132" s="209">
        <f>SUM(BK133:BK134)</f>
        <v>0</v>
      </c>
    </row>
    <row r="133" spans="1:65" s="2" customFormat="1" ht="49.05" customHeight="1">
      <c r="A133" s="38"/>
      <c r="B133" s="39"/>
      <c r="C133" s="212" t="s">
        <v>232</v>
      </c>
      <c r="D133" s="212" t="s">
        <v>142</v>
      </c>
      <c r="E133" s="213" t="s">
        <v>1668</v>
      </c>
      <c r="F133" s="214" t="s">
        <v>1669</v>
      </c>
      <c r="G133" s="215" t="s">
        <v>434</v>
      </c>
      <c r="H133" s="216">
        <v>31</v>
      </c>
      <c r="I133" s="217"/>
      <c r="J133" s="218">
        <f>ROUND(I133*H133,2)</f>
        <v>0</v>
      </c>
      <c r="K133" s="214" t="s">
        <v>146</v>
      </c>
      <c r="L133" s="44"/>
      <c r="M133" s="219" t="s">
        <v>19</v>
      </c>
      <c r="N133" s="220" t="s">
        <v>42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147</v>
      </c>
      <c r="AT133" s="223" t="s">
        <v>142</v>
      </c>
      <c r="AU133" s="223" t="s">
        <v>79</v>
      </c>
      <c r="AY133" s="17" t="s">
        <v>138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79</v>
      </c>
      <c r="BK133" s="224">
        <f>ROUND(I133*H133,2)</f>
        <v>0</v>
      </c>
      <c r="BL133" s="17" t="s">
        <v>147</v>
      </c>
      <c r="BM133" s="223" t="s">
        <v>1670</v>
      </c>
    </row>
    <row r="134" spans="1:47" s="2" customFormat="1" ht="12">
      <c r="A134" s="38"/>
      <c r="B134" s="39"/>
      <c r="C134" s="40"/>
      <c r="D134" s="225" t="s">
        <v>149</v>
      </c>
      <c r="E134" s="40"/>
      <c r="F134" s="226" t="s">
        <v>1671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149</v>
      </c>
      <c r="AU134" s="17" t="s">
        <v>79</v>
      </c>
    </row>
    <row r="135" spans="1:63" s="12" customFormat="1" ht="25.9" customHeight="1">
      <c r="A135" s="12"/>
      <c r="B135" s="196"/>
      <c r="C135" s="197"/>
      <c r="D135" s="198" t="s">
        <v>70</v>
      </c>
      <c r="E135" s="199" t="s">
        <v>1040</v>
      </c>
      <c r="F135" s="199" t="s">
        <v>1672</v>
      </c>
      <c r="G135" s="197"/>
      <c r="H135" s="197"/>
      <c r="I135" s="200"/>
      <c r="J135" s="201">
        <f>BK135</f>
        <v>0</v>
      </c>
      <c r="K135" s="197"/>
      <c r="L135" s="202"/>
      <c r="M135" s="203"/>
      <c r="N135" s="204"/>
      <c r="O135" s="204"/>
      <c r="P135" s="205">
        <f>SUM(P136:P137)</f>
        <v>0</v>
      </c>
      <c r="Q135" s="204"/>
      <c r="R135" s="205">
        <f>SUM(R136:R137)</f>
        <v>0</v>
      </c>
      <c r="S135" s="204"/>
      <c r="T135" s="206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79</v>
      </c>
      <c r="AT135" s="208" t="s">
        <v>70</v>
      </c>
      <c r="AU135" s="208" t="s">
        <v>71</v>
      </c>
      <c r="AY135" s="207" t="s">
        <v>138</v>
      </c>
      <c r="BK135" s="209">
        <f>SUM(BK136:BK137)</f>
        <v>0</v>
      </c>
    </row>
    <row r="136" spans="1:65" s="2" customFormat="1" ht="16.5" customHeight="1">
      <c r="A136" s="38"/>
      <c r="B136" s="39"/>
      <c r="C136" s="212" t="s">
        <v>141</v>
      </c>
      <c r="D136" s="212" t="s">
        <v>142</v>
      </c>
      <c r="E136" s="213" t="s">
        <v>1673</v>
      </c>
      <c r="F136" s="214" t="s">
        <v>1674</v>
      </c>
      <c r="G136" s="215" t="s">
        <v>278</v>
      </c>
      <c r="H136" s="216">
        <v>48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42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147</v>
      </c>
      <c r="AT136" s="223" t="s">
        <v>142</v>
      </c>
      <c r="AU136" s="223" t="s">
        <v>79</v>
      </c>
      <c r="AY136" s="17" t="s">
        <v>138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79</v>
      </c>
      <c r="BK136" s="224">
        <f>ROUND(I136*H136,2)</f>
        <v>0</v>
      </c>
      <c r="BL136" s="17" t="s">
        <v>147</v>
      </c>
      <c r="BM136" s="223" t="s">
        <v>1675</v>
      </c>
    </row>
    <row r="137" spans="1:65" s="2" customFormat="1" ht="33" customHeight="1">
      <c r="A137" s="38"/>
      <c r="B137" s="39"/>
      <c r="C137" s="212" t="s">
        <v>438</v>
      </c>
      <c r="D137" s="212" t="s">
        <v>142</v>
      </c>
      <c r="E137" s="213" t="s">
        <v>1676</v>
      </c>
      <c r="F137" s="214" t="s">
        <v>1677</v>
      </c>
      <c r="G137" s="215" t="s">
        <v>278</v>
      </c>
      <c r="H137" s="216">
        <v>4</v>
      </c>
      <c r="I137" s="217"/>
      <c r="J137" s="218">
        <f>ROUND(I137*H137,2)</f>
        <v>0</v>
      </c>
      <c r="K137" s="214" t="s">
        <v>19</v>
      </c>
      <c r="L137" s="44"/>
      <c r="M137" s="219" t="s">
        <v>19</v>
      </c>
      <c r="N137" s="220" t="s">
        <v>42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147</v>
      </c>
      <c r="AT137" s="223" t="s">
        <v>142</v>
      </c>
      <c r="AU137" s="223" t="s">
        <v>79</v>
      </c>
      <c r="AY137" s="17" t="s">
        <v>138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79</v>
      </c>
      <c r="BK137" s="224">
        <f>ROUND(I137*H137,2)</f>
        <v>0</v>
      </c>
      <c r="BL137" s="17" t="s">
        <v>147</v>
      </c>
      <c r="BM137" s="223" t="s">
        <v>1678</v>
      </c>
    </row>
    <row r="138" spans="1:63" s="12" customFormat="1" ht="25.9" customHeight="1">
      <c r="A138" s="12"/>
      <c r="B138" s="196"/>
      <c r="C138" s="197"/>
      <c r="D138" s="198" t="s">
        <v>70</v>
      </c>
      <c r="E138" s="199" t="s">
        <v>1066</v>
      </c>
      <c r="F138" s="199" t="s">
        <v>1679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</f>
        <v>0</v>
      </c>
      <c r="Q138" s="204"/>
      <c r="R138" s="205">
        <f>R139</f>
        <v>0</v>
      </c>
      <c r="S138" s="204"/>
      <c r="T138" s="206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79</v>
      </c>
      <c r="AT138" s="208" t="s">
        <v>70</v>
      </c>
      <c r="AU138" s="208" t="s">
        <v>71</v>
      </c>
      <c r="AY138" s="207" t="s">
        <v>138</v>
      </c>
      <c r="BK138" s="209">
        <f>BK139</f>
        <v>0</v>
      </c>
    </row>
    <row r="139" spans="1:65" s="2" customFormat="1" ht="37.8" customHeight="1">
      <c r="A139" s="38"/>
      <c r="B139" s="39"/>
      <c r="C139" s="212" t="s">
        <v>7</v>
      </c>
      <c r="D139" s="212" t="s">
        <v>142</v>
      </c>
      <c r="E139" s="213" t="s">
        <v>1680</v>
      </c>
      <c r="F139" s="214" t="s">
        <v>1681</v>
      </c>
      <c r="G139" s="215" t="s">
        <v>278</v>
      </c>
      <c r="H139" s="216">
        <v>20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42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147</v>
      </c>
      <c r="AT139" s="223" t="s">
        <v>142</v>
      </c>
      <c r="AU139" s="223" t="s">
        <v>79</v>
      </c>
      <c r="AY139" s="17" t="s">
        <v>138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79</v>
      </c>
      <c r="BK139" s="224">
        <f>ROUND(I139*H139,2)</f>
        <v>0</v>
      </c>
      <c r="BL139" s="17" t="s">
        <v>147</v>
      </c>
      <c r="BM139" s="223" t="s">
        <v>1682</v>
      </c>
    </row>
    <row r="140" spans="1:63" s="12" customFormat="1" ht="25.9" customHeight="1">
      <c r="A140" s="12"/>
      <c r="B140" s="196"/>
      <c r="C140" s="197"/>
      <c r="D140" s="198" t="s">
        <v>70</v>
      </c>
      <c r="E140" s="199" t="s">
        <v>1091</v>
      </c>
      <c r="F140" s="199" t="s">
        <v>1594</v>
      </c>
      <c r="G140" s="197"/>
      <c r="H140" s="197"/>
      <c r="I140" s="200"/>
      <c r="J140" s="201">
        <f>BK140</f>
        <v>0</v>
      </c>
      <c r="K140" s="197"/>
      <c r="L140" s="202"/>
      <c r="M140" s="203"/>
      <c r="N140" s="204"/>
      <c r="O140" s="204"/>
      <c r="P140" s="205">
        <f>SUM(P141:P150)</f>
        <v>0</v>
      </c>
      <c r="Q140" s="204"/>
      <c r="R140" s="205">
        <f>SUM(R141:R150)</f>
        <v>0</v>
      </c>
      <c r="S140" s="204"/>
      <c r="T140" s="206">
        <f>SUM(T141:T150)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79</v>
      </c>
      <c r="AT140" s="208" t="s">
        <v>70</v>
      </c>
      <c r="AU140" s="208" t="s">
        <v>71</v>
      </c>
      <c r="AY140" s="207" t="s">
        <v>138</v>
      </c>
      <c r="BK140" s="209">
        <f>SUM(BK141:BK150)</f>
        <v>0</v>
      </c>
    </row>
    <row r="141" spans="1:65" s="2" customFormat="1" ht="44.25" customHeight="1">
      <c r="A141" s="38"/>
      <c r="B141" s="39"/>
      <c r="C141" s="212" t="s">
        <v>372</v>
      </c>
      <c r="D141" s="212" t="s">
        <v>142</v>
      </c>
      <c r="E141" s="213" t="s">
        <v>1683</v>
      </c>
      <c r="F141" s="214" t="s">
        <v>1684</v>
      </c>
      <c r="G141" s="215" t="s">
        <v>434</v>
      </c>
      <c r="H141" s="216">
        <v>1</v>
      </c>
      <c r="I141" s="217"/>
      <c r="J141" s="218">
        <f>ROUND(I141*H141,2)</f>
        <v>0</v>
      </c>
      <c r="K141" s="214" t="s">
        <v>146</v>
      </c>
      <c r="L141" s="44"/>
      <c r="M141" s="219" t="s">
        <v>19</v>
      </c>
      <c r="N141" s="220" t="s">
        <v>42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147</v>
      </c>
      <c r="AT141" s="223" t="s">
        <v>142</v>
      </c>
      <c r="AU141" s="223" t="s">
        <v>79</v>
      </c>
      <c r="AY141" s="17" t="s">
        <v>138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79</v>
      </c>
      <c r="BK141" s="224">
        <f>ROUND(I141*H141,2)</f>
        <v>0</v>
      </c>
      <c r="BL141" s="17" t="s">
        <v>147</v>
      </c>
      <c r="BM141" s="223" t="s">
        <v>1685</v>
      </c>
    </row>
    <row r="142" spans="1:47" s="2" customFormat="1" ht="12">
      <c r="A142" s="38"/>
      <c r="B142" s="39"/>
      <c r="C142" s="40"/>
      <c r="D142" s="225" t="s">
        <v>149</v>
      </c>
      <c r="E142" s="40"/>
      <c r="F142" s="226" t="s">
        <v>1686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149</v>
      </c>
      <c r="AU142" s="17" t="s">
        <v>79</v>
      </c>
    </row>
    <row r="143" spans="1:65" s="2" customFormat="1" ht="24.15" customHeight="1">
      <c r="A143" s="38"/>
      <c r="B143" s="39"/>
      <c r="C143" s="212" t="s">
        <v>352</v>
      </c>
      <c r="D143" s="212" t="s">
        <v>142</v>
      </c>
      <c r="E143" s="213" t="s">
        <v>1687</v>
      </c>
      <c r="F143" s="214" t="s">
        <v>1688</v>
      </c>
      <c r="G143" s="215" t="s">
        <v>1689</v>
      </c>
      <c r="H143" s="216">
        <v>1</v>
      </c>
      <c r="I143" s="217"/>
      <c r="J143" s="218">
        <f>ROUND(I143*H143,2)</f>
        <v>0</v>
      </c>
      <c r="K143" s="214" t="s">
        <v>146</v>
      </c>
      <c r="L143" s="44"/>
      <c r="M143" s="219" t="s">
        <v>19</v>
      </c>
      <c r="N143" s="220" t="s">
        <v>42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147</v>
      </c>
      <c r="AT143" s="223" t="s">
        <v>142</v>
      </c>
      <c r="AU143" s="223" t="s">
        <v>79</v>
      </c>
      <c r="AY143" s="17" t="s">
        <v>138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79</v>
      </c>
      <c r="BK143" s="224">
        <f>ROUND(I143*H143,2)</f>
        <v>0</v>
      </c>
      <c r="BL143" s="17" t="s">
        <v>147</v>
      </c>
      <c r="BM143" s="223" t="s">
        <v>1690</v>
      </c>
    </row>
    <row r="144" spans="1:47" s="2" customFormat="1" ht="12">
      <c r="A144" s="38"/>
      <c r="B144" s="39"/>
      <c r="C144" s="40"/>
      <c r="D144" s="225" t="s">
        <v>149</v>
      </c>
      <c r="E144" s="40"/>
      <c r="F144" s="226" t="s">
        <v>1691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149</v>
      </c>
      <c r="AU144" s="17" t="s">
        <v>79</v>
      </c>
    </row>
    <row r="145" spans="1:65" s="2" customFormat="1" ht="37.8" customHeight="1">
      <c r="A145" s="38"/>
      <c r="B145" s="39"/>
      <c r="C145" s="212" t="s">
        <v>634</v>
      </c>
      <c r="D145" s="212" t="s">
        <v>142</v>
      </c>
      <c r="E145" s="213" t="s">
        <v>1692</v>
      </c>
      <c r="F145" s="214" t="s">
        <v>1693</v>
      </c>
      <c r="G145" s="215" t="s">
        <v>278</v>
      </c>
      <c r="H145" s="216">
        <v>8</v>
      </c>
      <c r="I145" s="217"/>
      <c r="J145" s="218">
        <f>ROUND(I145*H145,2)</f>
        <v>0</v>
      </c>
      <c r="K145" s="214" t="s">
        <v>19</v>
      </c>
      <c r="L145" s="44"/>
      <c r="M145" s="219" t="s">
        <v>19</v>
      </c>
      <c r="N145" s="220" t="s">
        <v>42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147</v>
      </c>
      <c r="AT145" s="223" t="s">
        <v>142</v>
      </c>
      <c r="AU145" s="223" t="s">
        <v>79</v>
      </c>
      <c r="AY145" s="17" t="s">
        <v>138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79</v>
      </c>
      <c r="BK145" s="224">
        <f>ROUND(I145*H145,2)</f>
        <v>0</v>
      </c>
      <c r="BL145" s="17" t="s">
        <v>147</v>
      </c>
      <c r="BM145" s="223" t="s">
        <v>1694</v>
      </c>
    </row>
    <row r="146" spans="1:65" s="2" customFormat="1" ht="16.5" customHeight="1">
      <c r="A146" s="38"/>
      <c r="B146" s="39"/>
      <c r="C146" s="212" t="s">
        <v>639</v>
      </c>
      <c r="D146" s="212" t="s">
        <v>142</v>
      </c>
      <c r="E146" s="213" t="s">
        <v>1695</v>
      </c>
      <c r="F146" s="214" t="s">
        <v>1696</v>
      </c>
      <c r="G146" s="215" t="s">
        <v>278</v>
      </c>
      <c r="H146" s="216">
        <v>6</v>
      </c>
      <c r="I146" s="217"/>
      <c r="J146" s="218">
        <f>ROUND(I146*H146,2)</f>
        <v>0</v>
      </c>
      <c r="K146" s="214" t="s">
        <v>19</v>
      </c>
      <c r="L146" s="44"/>
      <c r="M146" s="219" t="s">
        <v>19</v>
      </c>
      <c r="N146" s="220" t="s">
        <v>42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147</v>
      </c>
      <c r="AT146" s="223" t="s">
        <v>142</v>
      </c>
      <c r="AU146" s="223" t="s">
        <v>79</v>
      </c>
      <c r="AY146" s="17" t="s">
        <v>138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79</v>
      </c>
      <c r="BK146" s="224">
        <f>ROUND(I146*H146,2)</f>
        <v>0</v>
      </c>
      <c r="BL146" s="17" t="s">
        <v>147</v>
      </c>
      <c r="BM146" s="223" t="s">
        <v>1697</v>
      </c>
    </row>
    <row r="147" spans="1:65" s="2" customFormat="1" ht="24.15" customHeight="1">
      <c r="A147" s="38"/>
      <c r="B147" s="39"/>
      <c r="C147" s="212" t="s">
        <v>644</v>
      </c>
      <c r="D147" s="212" t="s">
        <v>142</v>
      </c>
      <c r="E147" s="213" t="s">
        <v>1698</v>
      </c>
      <c r="F147" s="214" t="s">
        <v>1699</v>
      </c>
      <c r="G147" s="215" t="s">
        <v>278</v>
      </c>
      <c r="H147" s="216">
        <v>24</v>
      </c>
      <c r="I147" s="217"/>
      <c r="J147" s="218">
        <f>ROUND(I147*H147,2)</f>
        <v>0</v>
      </c>
      <c r="K147" s="214" t="s">
        <v>19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147</v>
      </c>
      <c r="AT147" s="223" t="s">
        <v>142</v>
      </c>
      <c r="AU147" s="223" t="s">
        <v>79</v>
      </c>
      <c r="AY147" s="17" t="s">
        <v>138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79</v>
      </c>
      <c r="BK147" s="224">
        <f>ROUND(I147*H147,2)</f>
        <v>0</v>
      </c>
      <c r="BL147" s="17" t="s">
        <v>147</v>
      </c>
      <c r="BM147" s="223" t="s">
        <v>1700</v>
      </c>
    </row>
    <row r="148" spans="1:65" s="2" customFormat="1" ht="16.5" customHeight="1">
      <c r="A148" s="38"/>
      <c r="B148" s="39"/>
      <c r="C148" s="212" t="s">
        <v>652</v>
      </c>
      <c r="D148" s="212" t="s">
        <v>142</v>
      </c>
      <c r="E148" s="213" t="s">
        <v>1701</v>
      </c>
      <c r="F148" s="214" t="s">
        <v>1702</v>
      </c>
      <c r="G148" s="215" t="s">
        <v>278</v>
      </c>
      <c r="H148" s="216">
        <v>4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42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147</v>
      </c>
      <c r="AT148" s="223" t="s">
        <v>142</v>
      </c>
      <c r="AU148" s="223" t="s">
        <v>79</v>
      </c>
      <c r="AY148" s="17" t="s">
        <v>138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79</v>
      </c>
      <c r="BK148" s="224">
        <f>ROUND(I148*H148,2)</f>
        <v>0</v>
      </c>
      <c r="BL148" s="17" t="s">
        <v>147</v>
      </c>
      <c r="BM148" s="223" t="s">
        <v>1703</v>
      </c>
    </row>
    <row r="149" spans="1:65" s="2" customFormat="1" ht="24.15" customHeight="1">
      <c r="A149" s="38"/>
      <c r="B149" s="39"/>
      <c r="C149" s="212" t="s">
        <v>357</v>
      </c>
      <c r="D149" s="212" t="s">
        <v>142</v>
      </c>
      <c r="E149" s="213" t="s">
        <v>1704</v>
      </c>
      <c r="F149" s="214" t="s">
        <v>1705</v>
      </c>
      <c r="G149" s="215" t="s">
        <v>278</v>
      </c>
      <c r="H149" s="216">
        <v>42</v>
      </c>
      <c r="I149" s="217"/>
      <c r="J149" s="218">
        <f>ROUND(I149*H149,2)</f>
        <v>0</v>
      </c>
      <c r="K149" s="214" t="s">
        <v>19</v>
      </c>
      <c r="L149" s="44"/>
      <c r="M149" s="219" t="s">
        <v>19</v>
      </c>
      <c r="N149" s="220" t="s">
        <v>42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147</v>
      </c>
      <c r="AT149" s="223" t="s">
        <v>142</v>
      </c>
      <c r="AU149" s="223" t="s">
        <v>79</v>
      </c>
      <c r="AY149" s="17" t="s">
        <v>138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79</v>
      </c>
      <c r="BK149" s="224">
        <f>ROUND(I149*H149,2)</f>
        <v>0</v>
      </c>
      <c r="BL149" s="17" t="s">
        <v>147</v>
      </c>
      <c r="BM149" s="223" t="s">
        <v>1706</v>
      </c>
    </row>
    <row r="150" spans="1:65" s="2" customFormat="1" ht="16.5" customHeight="1">
      <c r="A150" s="38"/>
      <c r="B150" s="39"/>
      <c r="C150" s="212" t="s">
        <v>366</v>
      </c>
      <c r="D150" s="212" t="s">
        <v>142</v>
      </c>
      <c r="E150" s="213" t="s">
        <v>1707</v>
      </c>
      <c r="F150" s="214" t="s">
        <v>1708</v>
      </c>
      <c r="G150" s="215" t="s">
        <v>278</v>
      </c>
      <c r="H150" s="216">
        <v>2</v>
      </c>
      <c r="I150" s="217"/>
      <c r="J150" s="218">
        <f>ROUND(I150*H150,2)</f>
        <v>0</v>
      </c>
      <c r="K150" s="214" t="s">
        <v>19</v>
      </c>
      <c r="L150" s="44"/>
      <c r="M150" s="279" t="s">
        <v>19</v>
      </c>
      <c r="N150" s="280" t="s">
        <v>42</v>
      </c>
      <c r="O150" s="281"/>
      <c r="P150" s="282">
        <f>O150*H150</f>
        <v>0</v>
      </c>
      <c r="Q150" s="282">
        <v>0</v>
      </c>
      <c r="R150" s="282">
        <f>Q150*H150</f>
        <v>0</v>
      </c>
      <c r="S150" s="282">
        <v>0</v>
      </c>
      <c r="T150" s="28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147</v>
      </c>
      <c r="AT150" s="223" t="s">
        <v>142</v>
      </c>
      <c r="AU150" s="223" t="s">
        <v>79</v>
      </c>
      <c r="AY150" s="17" t="s">
        <v>138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79</v>
      </c>
      <c r="BK150" s="224">
        <f>ROUND(I150*H150,2)</f>
        <v>0</v>
      </c>
      <c r="BL150" s="17" t="s">
        <v>147</v>
      </c>
      <c r="BM150" s="223" t="s">
        <v>1709</v>
      </c>
    </row>
    <row r="151" spans="1:31" s="2" customFormat="1" ht="6.95" customHeight="1">
      <c r="A151" s="38"/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93:K15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7" r:id="rId1" display="https://podminky.urs.cz/item/CS_URS_2022_02/741320103"/>
    <hyperlink ref="F100" r:id="rId2" display="https://podminky.urs.cz/item/CS_URS_2022_02/741120301"/>
    <hyperlink ref="F102" r:id="rId3" display="https://podminky.urs.cz/item/CS_URS_2022_02/741122611"/>
    <hyperlink ref="F104" r:id="rId4" display="https://podminky.urs.cz/item/CS_URS_2022_02/741124703"/>
    <hyperlink ref="F107" r:id="rId5" display="https://podminky.urs.cz/item/CS_URS_2022_02/741310201"/>
    <hyperlink ref="F109" r:id="rId6" display="https://podminky.urs.cz/item/CS_URS_2022_02/741311004"/>
    <hyperlink ref="F112" r:id="rId7" display="https://podminky.urs.cz/item/CS_URS_2022_02/741313042"/>
    <hyperlink ref="F115" r:id="rId8" display="https://podminky.urs.cz/item/CS_URS_2022_02/460932111"/>
    <hyperlink ref="F117" r:id="rId9" display="https://podminky.urs.cz/item/CS_URS_2022_02/741110042"/>
    <hyperlink ref="F119" r:id="rId10" display="https://podminky.urs.cz/item/CS_URS_2022_02/741110511"/>
    <hyperlink ref="F121" r:id="rId11" display="https://podminky.urs.cz/item/CS_URS_2022_02/741112011"/>
    <hyperlink ref="F123" r:id="rId12" display="https://podminky.urs.cz/item/CS_URS_2022_02/741112061"/>
    <hyperlink ref="F125" r:id="rId13" display="https://podminky.urs.cz/item/CS_URS_2022_02/741112101"/>
    <hyperlink ref="F127" r:id="rId14" display="https://podminky.urs.cz/item/CS_URS_2022_02/741420022"/>
    <hyperlink ref="F129" r:id="rId15" display="https://podminky.urs.cz/item/CS_URS_2022_02/741910502"/>
    <hyperlink ref="F134" r:id="rId16" display="https://podminky.urs.cz/item/CS_URS_2022_02/741372111"/>
    <hyperlink ref="F142" r:id="rId17" display="https://podminky.urs.cz/item/CS_URS_2022_02/741810001"/>
    <hyperlink ref="F144" r:id="rId18" display="https://podminky.urs.cz/item/CS_URS_2022_02/741820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Stavební úpravy sociálních prostor v objektu Petřínská 43, Plzeň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108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1710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14. 7. 2022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28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38"/>
      <c r="J30" s="153">
        <f>ROUND(J85,2)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4" t="s">
        <v>38</v>
      </c>
      <c r="J32" s="154" t="s">
        <v>40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41</v>
      </c>
      <c r="E33" s="142" t="s">
        <v>42</v>
      </c>
      <c r="F33" s="156">
        <f>ROUND((SUM(BE85:BE111)),2)</f>
        <v>0</v>
      </c>
      <c r="G33" s="38"/>
      <c r="H33" s="38"/>
      <c r="I33" s="157">
        <v>0.21</v>
      </c>
      <c r="J33" s="156">
        <f>ROUND(((SUM(BE85:BE111))*I33),2)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56">
        <f>ROUND((SUM(BF85:BF111)),2)</f>
        <v>0</v>
      </c>
      <c r="G34" s="38"/>
      <c r="H34" s="38"/>
      <c r="I34" s="157">
        <v>0.15</v>
      </c>
      <c r="J34" s="156">
        <f>ROUND(((SUM(BF85:BF111))*I34),2)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56">
        <f>ROUND((SUM(BG85:BG111)),2)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56">
        <f>ROUND((SUM(BH85:BH111)),2)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ROUND((SUM(BI85:BI111)),2)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Stavební úpravy sociálních prostor v objektu Petřínská 43, Plzeň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x - VRN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Petřínská 43</v>
      </c>
      <c r="G52" s="40"/>
      <c r="H52" s="40"/>
      <c r="I52" s="32" t="s">
        <v>23</v>
      </c>
      <c r="J52" s="72" t="str">
        <f>IF(J12="","",J12)</f>
        <v>14. 7. 2022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HBH Atelier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111</v>
      </c>
      <c r="D57" s="171"/>
      <c r="E57" s="171"/>
      <c r="F57" s="171"/>
      <c r="G57" s="171"/>
      <c r="H57" s="171"/>
      <c r="I57" s="171"/>
      <c r="J57" s="172" t="s">
        <v>112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69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 hidden="1">
      <c r="A60" s="9"/>
      <c r="B60" s="174"/>
      <c r="C60" s="175"/>
      <c r="D60" s="176" t="s">
        <v>1711</v>
      </c>
      <c r="E60" s="177"/>
      <c r="F60" s="177"/>
      <c r="G60" s="177"/>
      <c r="H60" s="177"/>
      <c r="I60" s="177"/>
      <c r="J60" s="178">
        <f>J86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0"/>
      <c r="C61" s="125"/>
      <c r="D61" s="181" t="s">
        <v>1712</v>
      </c>
      <c r="E61" s="182"/>
      <c r="F61" s="182"/>
      <c r="G61" s="182"/>
      <c r="H61" s="182"/>
      <c r="I61" s="182"/>
      <c r="J61" s="183">
        <f>J87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0"/>
      <c r="C62" s="125"/>
      <c r="D62" s="181" t="s">
        <v>1713</v>
      </c>
      <c r="E62" s="182"/>
      <c r="F62" s="182"/>
      <c r="G62" s="182"/>
      <c r="H62" s="182"/>
      <c r="I62" s="182"/>
      <c r="J62" s="183">
        <f>J92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80"/>
      <c r="C63" s="125"/>
      <c r="D63" s="181" t="s">
        <v>1714</v>
      </c>
      <c r="E63" s="182"/>
      <c r="F63" s="182"/>
      <c r="G63" s="182"/>
      <c r="H63" s="182"/>
      <c r="I63" s="182"/>
      <c r="J63" s="183">
        <f>J97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80"/>
      <c r="C64" s="125"/>
      <c r="D64" s="181" t="s">
        <v>1715</v>
      </c>
      <c r="E64" s="182"/>
      <c r="F64" s="182"/>
      <c r="G64" s="182"/>
      <c r="H64" s="182"/>
      <c r="I64" s="182"/>
      <c r="J64" s="183">
        <f>J104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0"/>
      <c r="C65" s="125"/>
      <c r="D65" s="181" t="s">
        <v>1716</v>
      </c>
      <c r="E65" s="182"/>
      <c r="F65" s="182"/>
      <c r="G65" s="182"/>
      <c r="H65" s="182"/>
      <c r="I65" s="182"/>
      <c r="J65" s="183">
        <f>J107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123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Stavební úpravy sociálních prostor v objektu Petřínská 43, Plzeň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108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x - VRN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Petřínská 43</v>
      </c>
      <c r="G79" s="40"/>
      <c r="H79" s="40"/>
      <c r="I79" s="32" t="s">
        <v>23</v>
      </c>
      <c r="J79" s="72" t="str">
        <f>IF(J12="","",J12)</f>
        <v>14. 7. 2022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 xml:space="preserve"> </v>
      </c>
      <c r="G81" s="40"/>
      <c r="H81" s="40"/>
      <c r="I81" s="32" t="s">
        <v>31</v>
      </c>
      <c r="J81" s="36" t="str">
        <f>E21</f>
        <v>HBH Atelier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85"/>
      <c r="B84" s="186"/>
      <c r="C84" s="187" t="s">
        <v>124</v>
      </c>
      <c r="D84" s="188" t="s">
        <v>56</v>
      </c>
      <c r="E84" s="188" t="s">
        <v>52</v>
      </c>
      <c r="F84" s="188" t="s">
        <v>53</v>
      </c>
      <c r="G84" s="188" t="s">
        <v>125</v>
      </c>
      <c r="H84" s="188" t="s">
        <v>126</v>
      </c>
      <c r="I84" s="188" t="s">
        <v>127</v>
      </c>
      <c r="J84" s="188" t="s">
        <v>112</v>
      </c>
      <c r="K84" s="189" t="s">
        <v>128</v>
      </c>
      <c r="L84" s="190"/>
      <c r="M84" s="92" t="s">
        <v>19</v>
      </c>
      <c r="N84" s="93" t="s">
        <v>41</v>
      </c>
      <c r="O84" s="93" t="s">
        <v>129</v>
      </c>
      <c r="P84" s="93" t="s">
        <v>130</v>
      </c>
      <c r="Q84" s="93" t="s">
        <v>131</v>
      </c>
      <c r="R84" s="93" t="s">
        <v>132</v>
      </c>
      <c r="S84" s="93" t="s">
        <v>133</v>
      </c>
      <c r="T84" s="94" t="s">
        <v>134</v>
      </c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pans="1:63" s="2" customFormat="1" ht="22.8" customHeight="1">
      <c r="A85" s="38"/>
      <c r="B85" s="39"/>
      <c r="C85" s="99" t="s">
        <v>135</v>
      </c>
      <c r="D85" s="40"/>
      <c r="E85" s="40"/>
      <c r="F85" s="40"/>
      <c r="G85" s="40"/>
      <c r="H85" s="40"/>
      <c r="I85" s="40"/>
      <c r="J85" s="191">
        <f>BK85</f>
        <v>0</v>
      </c>
      <c r="K85" s="40"/>
      <c r="L85" s="44"/>
      <c r="M85" s="95"/>
      <c r="N85" s="192"/>
      <c r="O85" s="96"/>
      <c r="P85" s="193">
        <f>P86</f>
        <v>0</v>
      </c>
      <c r="Q85" s="96"/>
      <c r="R85" s="193">
        <f>R86</f>
        <v>0</v>
      </c>
      <c r="S85" s="96"/>
      <c r="T85" s="194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70</v>
      </c>
      <c r="AU85" s="17" t="s">
        <v>113</v>
      </c>
      <c r="BK85" s="195">
        <f>BK86</f>
        <v>0</v>
      </c>
    </row>
    <row r="86" spans="1:63" s="12" customFormat="1" ht="25.9" customHeight="1">
      <c r="A86" s="12"/>
      <c r="B86" s="196"/>
      <c r="C86" s="197"/>
      <c r="D86" s="198" t="s">
        <v>70</v>
      </c>
      <c r="E86" s="199" t="s">
        <v>105</v>
      </c>
      <c r="F86" s="199" t="s">
        <v>1717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P87+P92+P97+P104+P107</f>
        <v>0</v>
      </c>
      <c r="Q86" s="204"/>
      <c r="R86" s="205">
        <f>R87+R92+R97+R104+R107</f>
        <v>0</v>
      </c>
      <c r="S86" s="204"/>
      <c r="T86" s="206">
        <f>T87+T92+T97+T104+T107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188</v>
      </c>
      <c r="AT86" s="208" t="s">
        <v>70</v>
      </c>
      <c r="AU86" s="208" t="s">
        <v>71</v>
      </c>
      <c r="AY86" s="207" t="s">
        <v>138</v>
      </c>
      <c r="BK86" s="209">
        <f>BK87+BK92+BK97+BK104+BK107</f>
        <v>0</v>
      </c>
    </row>
    <row r="87" spans="1:63" s="12" customFormat="1" ht="22.8" customHeight="1">
      <c r="A87" s="12"/>
      <c r="B87" s="196"/>
      <c r="C87" s="197"/>
      <c r="D87" s="198" t="s">
        <v>70</v>
      </c>
      <c r="E87" s="210" t="s">
        <v>1718</v>
      </c>
      <c r="F87" s="210" t="s">
        <v>1719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SUM(P88:P91)</f>
        <v>0</v>
      </c>
      <c r="Q87" s="204"/>
      <c r="R87" s="205">
        <f>SUM(R88:R91)</f>
        <v>0</v>
      </c>
      <c r="S87" s="204"/>
      <c r="T87" s="206">
        <f>SUM(T88:T91)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188</v>
      </c>
      <c r="AT87" s="208" t="s">
        <v>70</v>
      </c>
      <c r="AU87" s="208" t="s">
        <v>79</v>
      </c>
      <c r="AY87" s="207" t="s">
        <v>138</v>
      </c>
      <c r="BK87" s="209">
        <f>SUM(BK88:BK91)</f>
        <v>0</v>
      </c>
    </row>
    <row r="88" spans="1:65" s="2" customFormat="1" ht="16.5" customHeight="1">
      <c r="A88" s="38"/>
      <c r="B88" s="39"/>
      <c r="C88" s="212" t="s">
        <v>79</v>
      </c>
      <c r="D88" s="212" t="s">
        <v>142</v>
      </c>
      <c r="E88" s="213" t="s">
        <v>1720</v>
      </c>
      <c r="F88" s="214" t="s">
        <v>1721</v>
      </c>
      <c r="G88" s="215" t="s">
        <v>463</v>
      </c>
      <c r="H88" s="216">
        <v>1</v>
      </c>
      <c r="I88" s="217"/>
      <c r="J88" s="218">
        <f>ROUND(I88*H88,2)</f>
        <v>0</v>
      </c>
      <c r="K88" s="214" t="s">
        <v>146</v>
      </c>
      <c r="L88" s="44"/>
      <c r="M88" s="219" t="s">
        <v>19</v>
      </c>
      <c r="N88" s="220" t="s">
        <v>42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1722</v>
      </c>
      <c r="AT88" s="223" t="s">
        <v>142</v>
      </c>
      <c r="AU88" s="223" t="s">
        <v>81</v>
      </c>
      <c r="AY88" s="17" t="s">
        <v>138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79</v>
      </c>
      <c r="BK88" s="224">
        <f>ROUND(I88*H88,2)</f>
        <v>0</v>
      </c>
      <c r="BL88" s="17" t="s">
        <v>1722</v>
      </c>
      <c r="BM88" s="223" t="s">
        <v>1723</v>
      </c>
    </row>
    <row r="89" spans="1:47" s="2" customFormat="1" ht="12">
      <c r="A89" s="38"/>
      <c r="B89" s="39"/>
      <c r="C89" s="40"/>
      <c r="D89" s="225" t="s">
        <v>149</v>
      </c>
      <c r="E89" s="40"/>
      <c r="F89" s="226" t="s">
        <v>1724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149</v>
      </c>
      <c r="AU89" s="17" t="s">
        <v>81</v>
      </c>
    </row>
    <row r="90" spans="1:65" s="2" customFormat="1" ht="16.5" customHeight="1">
      <c r="A90" s="38"/>
      <c r="B90" s="39"/>
      <c r="C90" s="212" t="s">
        <v>81</v>
      </c>
      <c r="D90" s="212" t="s">
        <v>142</v>
      </c>
      <c r="E90" s="213" t="s">
        <v>1725</v>
      </c>
      <c r="F90" s="214" t="s">
        <v>1726</v>
      </c>
      <c r="G90" s="215" t="s">
        <v>463</v>
      </c>
      <c r="H90" s="216">
        <v>1</v>
      </c>
      <c r="I90" s="217"/>
      <c r="J90" s="218">
        <f>ROUND(I90*H90,2)</f>
        <v>0</v>
      </c>
      <c r="K90" s="214" t="s">
        <v>146</v>
      </c>
      <c r="L90" s="44"/>
      <c r="M90" s="219" t="s">
        <v>19</v>
      </c>
      <c r="N90" s="220" t="s">
        <v>42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1722</v>
      </c>
      <c r="AT90" s="223" t="s">
        <v>142</v>
      </c>
      <c r="AU90" s="223" t="s">
        <v>81</v>
      </c>
      <c r="AY90" s="17" t="s">
        <v>138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79</v>
      </c>
      <c r="BK90" s="224">
        <f>ROUND(I90*H90,2)</f>
        <v>0</v>
      </c>
      <c r="BL90" s="17" t="s">
        <v>1722</v>
      </c>
      <c r="BM90" s="223" t="s">
        <v>1727</v>
      </c>
    </row>
    <row r="91" spans="1:47" s="2" customFormat="1" ht="12">
      <c r="A91" s="38"/>
      <c r="B91" s="39"/>
      <c r="C91" s="40"/>
      <c r="D91" s="225" t="s">
        <v>149</v>
      </c>
      <c r="E91" s="40"/>
      <c r="F91" s="226" t="s">
        <v>1728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149</v>
      </c>
      <c r="AU91" s="17" t="s">
        <v>81</v>
      </c>
    </row>
    <row r="92" spans="1:63" s="12" customFormat="1" ht="22.8" customHeight="1">
      <c r="A92" s="12"/>
      <c r="B92" s="196"/>
      <c r="C92" s="197"/>
      <c r="D92" s="198" t="s">
        <v>70</v>
      </c>
      <c r="E92" s="210" t="s">
        <v>1729</v>
      </c>
      <c r="F92" s="210" t="s">
        <v>1730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SUM(P93:P96)</f>
        <v>0</v>
      </c>
      <c r="Q92" s="204"/>
      <c r="R92" s="205">
        <f>SUM(R93:R96)</f>
        <v>0</v>
      </c>
      <c r="S92" s="204"/>
      <c r="T92" s="206">
        <f>SUM(T93:T96)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188</v>
      </c>
      <c r="AT92" s="208" t="s">
        <v>70</v>
      </c>
      <c r="AU92" s="208" t="s">
        <v>79</v>
      </c>
      <c r="AY92" s="207" t="s">
        <v>138</v>
      </c>
      <c r="BK92" s="209">
        <f>SUM(BK93:BK96)</f>
        <v>0</v>
      </c>
    </row>
    <row r="93" spans="1:65" s="2" customFormat="1" ht="16.5" customHeight="1">
      <c r="A93" s="38"/>
      <c r="B93" s="39"/>
      <c r="C93" s="212" t="s">
        <v>151</v>
      </c>
      <c r="D93" s="212" t="s">
        <v>142</v>
      </c>
      <c r="E93" s="213" t="s">
        <v>1731</v>
      </c>
      <c r="F93" s="214" t="s">
        <v>1730</v>
      </c>
      <c r="G93" s="215" t="s">
        <v>463</v>
      </c>
      <c r="H93" s="216">
        <v>1</v>
      </c>
      <c r="I93" s="217"/>
      <c r="J93" s="218">
        <f>ROUND(I93*H93,2)</f>
        <v>0</v>
      </c>
      <c r="K93" s="214" t="s">
        <v>146</v>
      </c>
      <c r="L93" s="44"/>
      <c r="M93" s="219" t="s">
        <v>19</v>
      </c>
      <c r="N93" s="220" t="s">
        <v>42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1722</v>
      </c>
      <c r="AT93" s="223" t="s">
        <v>142</v>
      </c>
      <c r="AU93" s="223" t="s">
        <v>81</v>
      </c>
      <c r="AY93" s="17" t="s">
        <v>138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79</v>
      </c>
      <c r="BK93" s="224">
        <f>ROUND(I93*H93,2)</f>
        <v>0</v>
      </c>
      <c r="BL93" s="17" t="s">
        <v>1722</v>
      </c>
      <c r="BM93" s="223" t="s">
        <v>1732</v>
      </c>
    </row>
    <row r="94" spans="1:47" s="2" customFormat="1" ht="12">
      <c r="A94" s="38"/>
      <c r="B94" s="39"/>
      <c r="C94" s="40"/>
      <c r="D94" s="225" t="s">
        <v>149</v>
      </c>
      <c r="E94" s="40"/>
      <c r="F94" s="226" t="s">
        <v>1733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149</v>
      </c>
      <c r="AU94" s="17" t="s">
        <v>81</v>
      </c>
    </row>
    <row r="95" spans="1:65" s="2" customFormat="1" ht="16.5" customHeight="1">
      <c r="A95" s="38"/>
      <c r="B95" s="39"/>
      <c r="C95" s="212" t="s">
        <v>147</v>
      </c>
      <c r="D95" s="212" t="s">
        <v>142</v>
      </c>
      <c r="E95" s="213" t="s">
        <v>1734</v>
      </c>
      <c r="F95" s="214" t="s">
        <v>1735</v>
      </c>
      <c r="G95" s="215" t="s">
        <v>463</v>
      </c>
      <c r="H95" s="216">
        <v>1</v>
      </c>
      <c r="I95" s="217"/>
      <c r="J95" s="218">
        <f>ROUND(I95*H95,2)</f>
        <v>0</v>
      </c>
      <c r="K95" s="214" t="s">
        <v>146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1722</v>
      </c>
      <c r="AT95" s="223" t="s">
        <v>142</v>
      </c>
      <c r="AU95" s="223" t="s">
        <v>81</v>
      </c>
      <c r="AY95" s="17" t="s">
        <v>138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79</v>
      </c>
      <c r="BK95" s="224">
        <f>ROUND(I95*H95,2)</f>
        <v>0</v>
      </c>
      <c r="BL95" s="17" t="s">
        <v>1722</v>
      </c>
      <c r="BM95" s="223" t="s">
        <v>1736</v>
      </c>
    </row>
    <row r="96" spans="1:47" s="2" customFormat="1" ht="12">
      <c r="A96" s="38"/>
      <c r="B96" s="39"/>
      <c r="C96" s="40"/>
      <c r="D96" s="225" t="s">
        <v>149</v>
      </c>
      <c r="E96" s="40"/>
      <c r="F96" s="226" t="s">
        <v>1737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149</v>
      </c>
      <c r="AU96" s="17" t="s">
        <v>81</v>
      </c>
    </row>
    <row r="97" spans="1:63" s="12" customFormat="1" ht="22.8" customHeight="1">
      <c r="A97" s="12"/>
      <c r="B97" s="196"/>
      <c r="C97" s="197"/>
      <c r="D97" s="198" t="s">
        <v>70</v>
      </c>
      <c r="E97" s="210" t="s">
        <v>1738</v>
      </c>
      <c r="F97" s="210" t="s">
        <v>1739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SUM(P98:P103)</f>
        <v>0</v>
      </c>
      <c r="Q97" s="204"/>
      <c r="R97" s="205">
        <f>SUM(R98:R103)</f>
        <v>0</v>
      </c>
      <c r="S97" s="204"/>
      <c r="T97" s="206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188</v>
      </c>
      <c r="AT97" s="208" t="s">
        <v>70</v>
      </c>
      <c r="AU97" s="208" t="s">
        <v>79</v>
      </c>
      <c r="AY97" s="207" t="s">
        <v>138</v>
      </c>
      <c r="BK97" s="209">
        <f>SUM(BK98:BK103)</f>
        <v>0</v>
      </c>
    </row>
    <row r="98" spans="1:65" s="2" customFormat="1" ht="16.5" customHeight="1">
      <c r="A98" s="38"/>
      <c r="B98" s="39"/>
      <c r="C98" s="212" t="s">
        <v>188</v>
      </c>
      <c r="D98" s="212" t="s">
        <v>142</v>
      </c>
      <c r="E98" s="213" t="s">
        <v>1740</v>
      </c>
      <c r="F98" s="214" t="s">
        <v>1741</v>
      </c>
      <c r="G98" s="215" t="s">
        <v>463</v>
      </c>
      <c r="H98" s="216">
        <v>1</v>
      </c>
      <c r="I98" s="217"/>
      <c r="J98" s="218">
        <f>ROUND(I98*H98,2)</f>
        <v>0</v>
      </c>
      <c r="K98" s="214" t="s">
        <v>146</v>
      </c>
      <c r="L98" s="44"/>
      <c r="M98" s="219" t="s">
        <v>19</v>
      </c>
      <c r="N98" s="220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1722</v>
      </c>
      <c r="AT98" s="223" t="s">
        <v>142</v>
      </c>
      <c r="AU98" s="223" t="s">
        <v>81</v>
      </c>
      <c r="AY98" s="17" t="s">
        <v>138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79</v>
      </c>
      <c r="BK98" s="224">
        <f>ROUND(I98*H98,2)</f>
        <v>0</v>
      </c>
      <c r="BL98" s="17" t="s">
        <v>1722</v>
      </c>
      <c r="BM98" s="223" t="s">
        <v>1742</v>
      </c>
    </row>
    <row r="99" spans="1:47" s="2" customFormat="1" ht="12">
      <c r="A99" s="38"/>
      <c r="B99" s="39"/>
      <c r="C99" s="40"/>
      <c r="D99" s="225" t="s">
        <v>149</v>
      </c>
      <c r="E99" s="40"/>
      <c r="F99" s="226" t="s">
        <v>1743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149</v>
      </c>
      <c r="AU99" s="17" t="s">
        <v>81</v>
      </c>
    </row>
    <row r="100" spans="1:65" s="2" customFormat="1" ht="16.5" customHeight="1">
      <c r="A100" s="38"/>
      <c r="B100" s="39"/>
      <c r="C100" s="212" t="s">
        <v>264</v>
      </c>
      <c r="D100" s="212" t="s">
        <v>142</v>
      </c>
      <c r="E100" s="213" t="s">
        <v>1744</v>
      </c>
      <c r="F100" s="214" t="s">
        <v>1745</v>
      </c>
      <c r="G100" s="215" t="s">
        <v>463</v>
      </c>
      <c r="H100" s="216">
        <v>1</v>
      </c>
      <c r="I100" s="217"/>
      <c r="J100" s="218">
        <f>ROUND(I100*H100,2)</f>
        <v>0</v>
      </c>
      <c r="K100" s="214" t="s">
        <v>146</v>
      </c>
      <c r="L100" s="44"/>
      <c r="M100" s="219" t="s">
        <v>19</v>
      </c>
      <c r="N100" s="220" t="s">
        <v>42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1722</v>
      </c>
      <c r="AT100" s="223" t="s">
        <v>142</v>
      </c>
      <c r="AU100" s="223" t="s">
        <v>81</v>
      </c>
      <c r="AY100" s="17" t="s">
        <v>138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79</v>
      </c>
      <c r="BK100" s="224">
        <f>ROUND(I100*H100,2)</f>
        <v>0</v>
      </c>
      <c r="BL100" s="17" t="s">
        <v>1722</v>
      </c>
      <c r="BM100" s="223" t="s">
        <v>1746</v>
      </c>
    </row>
    <row r="101" spans="1:47" s="2" customFormat="1" ht="12">
      <c r="A101" s="38"/>
      <c r="B101" s="39"/>
      <c r="C101" s="40"/>
      <c r="D101" s="225" t="s">
        <v>149</v>
      </c>
      <c r="E101" s="40"/>
      <c r="F101" s="226" t="s">
        <v>1747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149</v>
      </c>
      <c r="AU101" s="17" t="s">
        <v>81</v>
      </c>
    </row>
    <row r="102" spans="1:65" s="2" customFormat="1" ht="16.5" customHeight="1">
      <c r="A102" s="38"/>
      <c r="B102" s="39"/>
      <c r="C102" s="212" t="s">
        <v>167</v>
      </c>
      <c r="D102" s="212" t="s">
        <v>142</v>
      </c>
      <c r="E102" s="213" t="s">
        <v>1748</v>
      </c>
      <c r="F102" s="214" t="s">
        <v>1749</v>
      </c>
      <c r="G102" s="215" t="s">
        <v>463</v>
      </c>
      <c r="H102" s="216">
        <v>1</v>
      </c>
      <c r="I102" s="217"/>
      <c r="J102" s="218">
        <f>ROUND(I102*H102,2)</f>
        <v>0</v>
      </c>
      <c r="K102" s="214" t="s">
        <v>146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1722</v>
      </c>
      <c r="AT102" s="223" t="s">
        <v>142</v>
      </c>
      <c r="AU102" s="223" t="s">
        <v>81</v>
      </c>
      <c r="AY102" s="17" t="s">
        <v>138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79</v>
      </c>
      <c r="BK102" s="224">
        <f>ROUND(I102*H102,2)</f>
        <v>0</v>
      </c>
      <c r="BL102" s="17" t="s">
        <v>1722</v>
      </c>
      <c r="BM102" s="223" t="s">
        <v>1750</v>
      </c>
    </row>
    <row r="103" spans="1:47" s="2" customFormat="1" ht="12">
      <c r="A103" s="38"/>
      <c r="B103" s="39"/>
      <c r="C103" s="40"/>
      <c r="D103" s="225" t="s">
        <v>149</v>
      </c>
      <c r="E103" s="40"/>
      <c r="F103" s="226" t="s">
        <v>1751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149</v>
      </c>
      <c r="AU103" s="17" t="s">
        <v>81</v>
      </c>
    </row>
    <row r="104" spans="1:63" s="12" customFormat="1" ht="22.8" customHeight="1">
      <c r="A104" s="12"/>
      <c r="B104" s="196"/>
      <c r="C104" s="197"/>
      <c r="D104" s="198" t="s">
        <v>70</v>
      </c>
      <c r="E104" s="210" t="s">
        <v>1752</v>
      </c>
      <c r="F104" s="210" t="s">
        <v>1753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SUM(P105:P106)</f>
        <v>0</v>
      </c>
      <c r="Q104" s="204"/>
      <c r="R104" s="205">
        <f>SUM(R105:R106)</f>
        <v>0</v>
      </c>
      <c r="S104" s="204"/>
      <c r="T104" s="206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188</v>
      </c>
      <c r="AT104" s="208" t="s">
        <v>70</v>
      </c>
      <c r="AU104" s="208" t="s">
        <v>79</v>
      </c>
      <c r="AY104" s="207" t="s">
        <v>138</v>
      </c>
      <c r="BK104" s="209">
        <f>SUM(BK105:BK106)</f>
        <v>0</v>
      </c>
    </row>
    <row r="105" spans="1:65" s="2" customFormat="1" ht="16.5" customHeight="1">
      <c r="A105" s="38"/>
      <c r="B105" s="39"/>
      <c r="C105" s="212" t="s">
        <v>175</v>
      </c>
      <c r="D105" s="212" t="s">
        <v>142</v>
      </c>
      <c r="E105" s="213" t="s">
        <v>1754</v>
      </c>
      <c r="F105" s="214" t="s">
        <v>1755</v>
      </c>
      <c r="G105" s="215" t="s">
        <v>463</v>
      </c>
      <c r="H105" s="216">
        <v>1</v>
      </c>
      <c r="I105" s="217"/>
      <c r="J105" s="218">
        <f>ROUND(I105*H105,2)</f>
        <v>0</v>
      </c>
      <c r="K105" s="214" t="s">
        <v>146</v>
      </c>
      <c r="L105" s="44"/>
      <c r="M105" s="219" t="s">
        <v>19</v>
      </c>
      <c r="N105" s="220" t="s">
        <v>42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1722</v>
      </c>
      <c r="AT105" s="223" t="s">
        <v>142</v>
      </c>
      <c r="AU105" s="223" t="s">
        <v>81</v>
      </c>
      <c r="AY105" s="17" t="s">
        <v>138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79</v>
      </c>
      <c r="BK105" s="224">
        <f>ROUND(I105*H105,2)</f>
        <v>0</v>
      </c>
      <c r="BL105" s="17" t="s">
        <v>1722</v>
      </c>
      <c r="BM105" s="223" t="s">
        <v>1756</v>
      </c>
    </row>
    <row r="106" spans="1:47" s="2" customFormat="1" ht="12">
      <c r="A106" s="38"/>
      <c r="B106" s="39"/>
      <c r="C106" s="40"/>
      <c r="D106" s="225" t="s">
        <v>149</v>
      </c>
      <c r="E106" s="40"/>
      <c r="F106" s="226" t="s">
        <v>1757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149</v>
      </c>
      <c r="AU106" s="17" t="s">
        <v>81</v>
      </c>
    </row>
    <row r="107" spans="1:63" s="12" customFormat="1" ht="22.8" customHeight="1">
      <c r="A107" s="12"/>
      <c r="B107" s="196"/>
      <c r="C107" s="197"/>
      <c r="D107" s="198" t="s">
        <v>70</v>
      </c>
      <c r="E107" s="210" t="s">
        <v>1758</v>
      </c>
      <c r="F107" s="210" t="s">
        <v>1759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SUM(P108:P111)</f>
        <v>0</v>
      </c>
      <c r="Q107" s="204"/>
      <c r="R107" s="205">
        <f>SUM(R108:R111)</f>
        <v>0</v>
      </c>
      <c r="S107" s="204"/>
      <c r="T107" s="206">
        <f>SUM(T108:T111)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188</v>
      </c>
      <c r="AT107" s="208" t="s">
        <v>70</v>
      </c>
      <c r="AU107" s="208" t="s">
        <v>79</v>
      </c>
      <c r="AY107" s="207" t="s">
        <v>138</v>
      </c>
      <c r="BK107" s="209">
        <f>SUM(BK108:BK111)</f>
        <v>0</v>
      </c>
    </row>
    <row r="108" spans="1:65" s="2" customFormat="1" ht="16.5" customHeight="1">
      <c r="A108" s="38"/>
      <c r="B108" s="39"/>
      <c r="C108" s="212" t="s">
        <v>139</v>
      </c>
      <c r="D108" s="212" t="s">
        <v>142</v>
      </c>
      <c r="E108" s="213" t="s">
        <v>1760</v>
      </c>
      <c r="F108" s="214" t="s">
        <v>1761</v>
      </c>
      <c r="G108" s="215" t="s">
        <v>463</v>
      </c>
      <c r="H108" s="216">
        <v>1</v>
      </c>
      <c r="I108" s="217"/>
      <c r="J108" s="218">
        <f>ROUND(I108*H108,2)</f>
        <v>0</v>
      </c>
      <c r="K108" s="214" t="s">
        <v>146</v>
      </c>
      <c r="L108" s="44"/>
      <c r="M108" s="219" t="s">
        <v>19</v>
      </c>
      <c r="N108" s="220" t="s">
        <v>42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1722</v>
      </c>
      <c r="AT108" s="223" t="s">
        <v>142</v>
      </c>
      <c r="AU108" s="223" t="s">
        <v>81</v>
      </c>
      <c r="AY108" s="17" t="s">
        <v>138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79</v>
      </c>
      <c r="BK108" s="224">
        <f>ROUND(I108*H108,2)</f>
        <v>0</v>
      </c>
      <c r="BL108" s="17" t="s">
        <v>1722</v>
      </c>
      <c r="BM108" s="223" t="s">
        <v>1762</v>
      </c>
    </row>
    <row r="109" spans="1:47" s="2" customFormat="1" ht="12">
      <c r="A109" s="38"/>
      <c r="B109" s="39"/>
      <c r="C109" s="40"/>
      <c r="D109" s="225" t="s">
        <v>149</v>
      </c>
      <c r="E109" s="40"/>
      <c r="F109" s="226" t="s">
        <v>1763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149</v>
      </c>
      <c r="AU109" s="17" t="s">
        <v>81</v>
      </c>
    </row>
    <row r="110" spans="1:65" s="2" customFormat="1" ht="21.75" customHeight="1">
      <c r="A110" s="38"/>
      <c r="B110" s="39"/>
      <c r="C110" s="212" t="s">
        <v>283</v>
      </c>
      <c r="D110" s="212" t="s">
        <v>142</v>
      </c>
      <c r="E110" s="213" t="s">
        <v>1764</v>
      </c>
      <c r="F110" s="214" t="s">
        <v>1765</v>
      </c>
      <c r="G110" s="215" t="s">
        <v>463</v>
      </c>
      <c r="H110" s="216">
        <v>1</v>
      </c>
      <c r="I110" s="217"/>
      <c r="J110" s="218">
        <f>ROUND(I110*H110,2)</f>
        <v>0</v>
      </c>
      <c r="K110" s="214" t="s">
        <v>146</v>
      </c>
      <c r="L110" s="44"/>
      <c r="M110" s="219" t="s">
        <v>19</v>
      </c>
      <c r="N110" s="220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1722</v>
      </c>
      <c r="AT110" s="223" t="s">
        <v>142</v>
      </c>
      <c r="AU110" s="223" t="s">
        <v>81</v>
      </c>
      <c r="AY110" s="17" t="s">
        <v>138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79</v>
      </c>
      <c r="BK110" s="224">
        <f>ROUND(I110*H110,2)</f>
        <v>0</v>
      </c>
      <c r="BL110" s="17" t="s">
        <v>1722</v>
      </c>
      <c r="BM110" s="223" t="s">
        <v>1766</v>
      </c>
    </row>
    <row r="111" spans="1:47" s="2" customFormat="1" ht="12">
      <c r="A111" s="38"/>
      <c r="B111" s="39"/>
      <c r="C111" s="40"/>
      <c r="D111" s="225" t="s">
        <v>149</v>
      </c>
      <c r="E111" s="40"/>
      <c r="F111" s="226" t="s">
        <v>1767</v>
      </c>
      <c r="G111" s="40"/>
      <c r="H111" s="40"/>
      <c r="I111" s="227"/>
      <c r="J111" s="40"/>
      <c r="K111" s="40"/>
      <c r="L111" s="44"/>
      <c r="M111" s="286"/>
      <c r="N111" s="287"/>
      <c r="O111" s="281"/>
      <c r="P111" s="281"/>
      <c r="Q111" s="281"/>
      <c r="R111" s="281"/>
      <c r="S111" s="281"/>
      <c r="T111" s="28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149</v>
      </c>
      <c r="AU111" s="17" t="s">
        <v>81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84:K11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011002000"/>
    <hyperlink ref="F91" r:id="rId2" display="https://podminky.urs.cz/item/CS_URS_2022_02/013002000"/>
    <hyperlink ref="F94" r:id="rId3" display="https://podminky.urs.cz/item/CS_URS_2022_02/030001000"/>
    <hyperlink ref="F96" r:id="rId4" display="https://podminky.urs.cz/item/CS_URS_2022_02/035002000"/>
    <hyperlink ref="F99" r:id="rId5" display="https://podminky.urs.cz/item/CS_URS_2022_02/043002000"/>
    <hyperlink ref="F101" r:id="rId6" display="https://podminky.urs.cz/item/CS_URS_2022_02/044002000"/>
    <hyperlink ref="F103" r:id="rId7" display="https://podminky.urs.cz/item/CS_URS_2022_02/045002000"/>
    <hyperlink ref="F106" r:id="rId8" display="https://podminky.urs.cz/item/CS_URS_2022_02/065002000"/>
    <hyperlink ref="F109" r:id="rId9" display="https://podminky.urs.cz/item/CS_URS_2022_02/071002000"/>
    <hyperlink ref="F111" r:id="rId10" display="https://podminky.urs.cz/item/CS_URS_2022_02/072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2023-04-11T08:18:43Z</dcterms:created>
  <dcterms:modified xsi:type="dcterms:W3CDTF">2023-04-11T08:18:52Z</dcterms:modified>
  <cp:category/>
  <cp:version/>
  <cp:contentType/>
  <cp:contentStatus/>
</cp:coreProperties>
</file>