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10 - KOMUNIKACE silni..." sheetId="2" r:id="rId2"/>
    <sheet name="SO 130 - KOMUNIKACE silni..." sheetId="3" r:id="rId3"/>
    <sheet name="VON - Vedlejší a ostatní ..." sheetId="4" r:id="rId4"/>
  </sheets>
  <definedNames>
    <definedName name="_xlnm.Print_Area" localSheetId="0">'Rekapitulace stavby'!$D$4:$AO$76,'Rekapitulace stavby'!$C$82:$AQ$98</definedName>
    <definedName name="_xlnm._FilterDatabase" localSheetId="1" hidden="1">'SO 110 - KOMUNIKACE silni...'!$C$123:$K$337</definedName>
    <definedName name="_xlnm.Print_Area" localSheetId="1">'SO 110 - KOMUNIKACE silni...'!$C$4:$J$76,'SO 110 - KOMUNIKACE silni...'!$C$82:$J$105,'SO 110 - KOMUNIKACE silni...'!$C$111:$K$337</definedName>
    <definedName name="_xlnm._FilterDatabase" localSheetId="2" hidden="1">'SO 130 - KOMUNIKACE silni...'!$C$121:$K$260</definedName>
    <definedName name="_xlnm.Print_Area" localSheetId="2">'SO 130 - KOMUNIKACE silni...'!$C$4:$J$76,'SO 130 - KOMUNIKACE silni...'!$C$82:$J$103,'SO 130 - KOMUNIKACE silni...'!$C$109:$K$260</definedName>
    <definedName name="_xlnm._FilterDatabase" localSheetId="3" hidden="1">'VON - Vedlejší a ostatní ...'!$C$119:$K$140</definedName>
    <definedName name="_xlnm.Print_Area" localSheetId="3">'VON - Vedlejší a ostatní ...'!$C$4:$J$76,'VON - Vedlejší a ostatní ...'!$C$82:$J$101,'VON - Vedlejší a ostatní ...'!$C$107:$K$140</definedName>
    <definedName name="_xlnm.Print_Titles" localSheetId="0">'Rekapitulace stavby'!$92:$92</definedName>
    <definedName name="_xlnm.Print_Titles" localSheetId="1">'SO 110 - KOMUNIKACE silni...'!$123:$123</definedName>
    <definedName name="_xlnm.Print_Titles" localSheetId="2">'SO 130 - KOMUNIKACE silni...'!$121:$121</definedName>
    <definedName name="_xlnm.Print_Titles" localSheetId="3">'VON - Vedlejší a ostatní ...'!$119:$119</definedName>
  </definedNames>
  <calcPr fullCalcOnLoad="1"/>
</workbook>
</file>

<file path=xl/sharedStrings.xml><?xml version="1.0" encoding="utf-8"?>
<sst xmlns="http://schemas.openxmlformats.org/spreadsheetml/2006/main" count="3690" uniqueCount="575">
  <si>
    <t>Export Komplet</t>
  </si>
  <si>
    <t/>
  </si>
  <si>
    <t>2.0</t>
  </si>
  <si>
    <t>ZAMOK</t>
  </si>
  <si>
    <t>False</t>
  </si>
  <si>
    <t>{c49ea6ea-20ab-4fcb-828b-2a53afd7ce21}</t>
  </si>
  <si>
    <t>0,01</t>
  </si>
  <si>
    <t>21</t>
  </si>
  <si>
    <t>15</t>
  </si>
  <si>
    <t>REKAPITULACE STAVBY</t>
  </si>
  <si>
    <t>v ---  níže se nacházejí doplnkové a pomocné údaje k sestavám  --- v</t>
  </si>
  <si>
    <t>Návod na vyplnění</t>
  </si>
  <si>
    <t>0,001</t>
  </si>
  <si>
    <t>Kód:</t>
  </si>
  <si>
    <t>20193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</si>
  <si>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</si>
  <si>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</si>
  <si>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II/200 BOR – dálnice D5, OPRAVA</t>
  </si>
  <si>
    <t>KSO:</t>
  </si>
  <si>
    <t>CC-CZ:</t>
  </si>
  <si>
    <t>Místo:</t>
  </si>
  <si>
    <t xml:space="preserve"> </t>
  </si>
  <si>
    <t>Datum:</t>
  </si>
  <si>
    <t>31. 3. 2023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</si>
  <si>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</si>
  <si>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</si>
  <si>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</si>
  <si>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</si>
  <si>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</si>
  <si>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</si>
  <si>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</si>
  <si>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</si>
  <si>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</si>
  <si>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</si>
  <si>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</si>
  <si>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</si>
  <si>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</si>
  <si>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</si>
  <si>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</si>
  <si>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</si>
  <si>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</si>
  <si>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</si>
  <si>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</si>
  <si>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</si>
  <si>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</si>
  <si>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</si>
  <si>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</si>
  <si>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</si>
  <si>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</si>
  <si>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</si>
  <si>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</si>
  <si>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</si>
  <si>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</si>
  <si>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</si>
  <si>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</si>
  <si>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</si>
  <si>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</si>
  <si>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</si>
  <si>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</si>
  <si>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</si>
  <si>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</si>
  <si>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</si>
  <si>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</si>
  <si>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</si>
  <si>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</si>
  <si>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</si>
  <si>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</si>
  <si>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</si>
  <si>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</si>
  <si>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</si>
  <si>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</si>
  <si>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</si>
  <si>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</si>
  <si>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</si>
  <si>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</si>
  <si>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</si>
  <si>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</si>
  <si>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</si>
  <si>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110</t>
  </si>
  <si>
    <t>KOMUNIKACE silnice II/200 (dálnice D5 – ČEČKOVICE)</t>
  </si>
  <si>
    <t>STA</t>
  </si>
  <si>
    <t>1</t>
  </si>
  <si>
    <t>{8606e0c4-b2ca-4d81-aafb-470e496dee62}</t>
  </si>
  <si>
    <t>2</t>
  </si>
  <si>
    <t>SO 130</t>
  </si>
  <si>
    <t>KOMUNIKACE silnice II/200 (ČEČKOVICE - BOR)</t>
  </si>
  <si>
    <t>{e2c3c4fb-39b6-4a61-9e9e-20e2d85f74b5}</t>
  </si>
  <si>
    <t>VON</t>
  </si>
  <si>
    <t>Vedlejší a ostatní náklady</t>
  </si>
  <si>
    <t>{9c596fea-b81d-4815-972f-769404cf758f}</t>
  </si>
  <si>
    <t>KRYCÍ LIST SOUPISU PRACÍ</t>
  </si>
  <si>
    <t>Objekt:</t>
  </si>
  <si>
    <t>SO 110 - KOMUNIKACE silnice II/200 (dálnice D5 – ČEČKOVICE)</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</si>
  <si>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</si>
  <si>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</si>
  <si>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</si>
  <si>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</si>
  <si>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</si>
  <si>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</si>
  <si>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</si>
  <si>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</si>
  <si>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</si>
  <si>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</si>
  <si>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</si>
  <si>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</si>
  <si>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</si>
  <si>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</si>
  <si>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</si>
  <si>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</si>
  <si>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</si>
  <si>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</si>
  <si>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</si>
  <si>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</si>
  <si>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</si>
  <si>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</si>
  <si>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</si>
  <si>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</si>
  <si>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</si>
  <si>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</si>
  <si>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</si>
  <si>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</si>
  <si>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</si>
  <si>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</si>
  <si>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</si>
  <si>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</si>
  <si>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113154334R</t>
  </si>
  <si>
    <t>Frézování živičného podkladu nebo krytu  s naložením na dopravní prostředek plochy přes 1 000 do 10 000 m2 bez překážek v trase pruhu šířky přes 1 m do 2 m, tloušťky vrstvy 60 mm</t>
  </si>
  <si>
    <t>m2</t>
  </si>
  <si>
    <t>4</t>
  </si>
  <si>
    <t>1820640257</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</si>
  <si>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</si>
  <si>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</si>
  <si>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</si>
  <si>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"Lokální sanace tl.60mm - 30% - Pouze se souhlasem TDI" 10567,229*0,3</t>
  </si>
  <si>
    <t>"Podkladní vrstvy v místě nového a vybouraného propustku" 12*1*2</t>
  </si>
  <si>
    <t>Součet</t>
  </si>
  <si>
    <t>113154433</t>
  </si>
  <si>
    <t>Frézování živičného podkladu nebo krytu s naložením na dopravní prostředek plochy přes 10 000 m2 bez překážek v trase pruhu šířky do 2 m, tloušťky vrstvy 50 mm</t>
  </si>
  <si>
    <t>CS ÚRS 2022 02</t>
  </si>
  <si>
    <t>-330252285</t>
  </si>
  <si>
    <t>Online PSC</t>
  </si>
  <si>
    <t>https://podminky.urs.cz/item/CS_URS_2022_02/113154433</t>
  </si>
  <si>
    <t>"Původní vozovka" 10404+1360,24*0,12</t>
  </si>
  <si>
    <t>3</t>
  </si>
  <si>
    <t>122311101</t>
  </si>
  <si>
    <t>Odkopávky a prokopávky ručně zapažené i nezapažené v hornině třídy těžitelnosti II skupiny 4</t>
  </si>
  <si>
    <t>m3</t>
  </si>
  <si>
    <t>-1912159429</t>
  </si>
  <si>
    <t>https://podminky.urs.cz/item/CS_URS_2022_02/122311101</t>
  </si>
  <si>
    <t xml:space="preserve">Poznámka k souboru cen:
1. Ceny lze použít pro jakékoliv množství odkopané zeminy. 2. V cenách jsou započteny i náklady na přehození výkopku na vzdálenost do 3 m nebo naložení na dopravní prostředek. </t>
  </si>
  <si>
    <t>"odkop pro dláždění propustku č.3" 3*2*0,25</t>
  </si>
  <si>
    <t>132351251</t>
  </si>
  <si>
    <t>Hloubení nezapažených rýh šířky přes 800 do 2 000 mm strojně s urovnáním dna do předepsaného profilu a spádu v hornině třídy těžitelnosti II skupiny 4 do 20 m3</t>
  </si>
  <si>
    <t>-2107886987</t>
  </si>
  <si>
    <t>https://podminky.urs.cz/item/CS_URS_2022_02/132351251</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</si>
  <si>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</si>
  <si>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"Výkop rýhy pro propustek č.2" 12*1*1</t>
  </si>
  <si>
    <t>5</t>
  </si>
  <si>
    <t>162451126</t>
  </si>
  <si>
    <t>Vodorovné přemístění výkopku nebo sypaniny po suchu na obvyklém dopravním prostředku, bez naložení výkopku, avšak se složením bez rozhrnutí z horniny třídy těžitelnosti II skupiny 4 a 5 na vzdálenost přes 1 500 do 2 000 m</t>
  </si>
  <si>
    <t>1448540378</t>
  </si>
  <si>
    <t>https://podminky.urs.cz/item/CS_URS_2022_02/162451126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</si>
  <si>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</si>
  <si>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6</t>
  </si>
  <si>
    <t>174151101</t>
  </si>
  <si>
    <t>Zásyp sypaninou z jakékoliv horniny strojně s uložením výkopku ve vrstvách se zhutněním jam, šachet, rýh nebo kolem objektů v těchto vykopávkách</t>
  </si>
  <si>
    <t>532914452</t>
  </si>
  <si>
    <t>https://podminky.urs.cz/item/CS_URS_2022_02/174151101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</si>
  <si>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</si>
  <si>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nad a kolem propustku č.2" 12*1*0,4+12*0,2*0,6*2</t>
  </si>
  <si>
    <t>"Zásyp  rýhy po vybouraném propustku č.1" 12*1*1</t>
  </si>
  <si>
    <t>7</t>
  </si>
  <si>
    <t>181152302</t>
  </si>
  <si>
    <t>Úprava pláně na stavbách silnic a dálnic strojně v zářezech mimo skalních se zhutněním</t>
  </si>
  <si>
    <t>821995837</t>
  </si>
  <si>
    <t>https://podminky.urs.cz/item/CS_URS_2022_02/181152302</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</si>
  <si>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</si>
  <si>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"v místě dláždění" 3*2*2</t>
  </si>
  <si>
    <t>"v místě propustků" 12*1*2</t>
  </si>
  <si>
    <t>Svislé a kompletní konstrukce</t>
  </si>
  <si>
    <t>8</t>
  </si>
  <si>
    <t>317321118</t>
  </si>
  <si>
    <t>Římsy ze železového betonu C 30/37</t>
  </si>
  <si>
    <t>-291095590</t>
  </si>
  <si>
    <t>https://podminky.urs.cz/item/CS_URS_2022_02/317321118</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</si>
  <si>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</si>
  <si>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"Dobetonování říms propustku č.3"0,3*3*0,1*2</t>
  </si>
  <si>
    <t>9</t>
  </si>
  <si>
    <t>317353111</t>
  </si>
  <si>
    <t>Bednění říms opěrných zdí a valů jakéhokoliv tvaru přímých, zalomených nebo jinak zakřivených zřízení</t>
  </si>
  <si>
    <t>-675645618</t>
  </si>
  <si>
    <t>https://podminky.urs.cz/item/CS_URS_2022_02/317353111</t>
  </si>
  <si>
    <t xml:space="preserve">Poznámka k souboru cen:
1. V cenách nejsou započteny náklady na podpěrné konstrukce pod bedněním říms. Tyto práce se oceňují příslušnými cenami katalogu 800-3 Lešení. </t>
  </si>
  <si>
    <t>(3*0,2+0,3*0,2)*2</t>
  </si>
  <si>
    <t>10</t>
  </si>
  <si>
    <t>317353112</t>
  </si>
  <si>
    <t>Bednění říms opěrných zdí a valů jakéhokoliv tvaru přímých, zalomených nebo jinak zakřivených odstranění</t>
  </si>
  <si>
    <t>88248395</t>
  </si>
  <si>
    <t>https://podminky.urs.cz/item/CS_URS_2022_02/317353112</t>
  </si>
  <si>
    <t>11</t>
  </si>
  <si>
    <t>317361016</t>
  </si>
  <si>
    <t>Výztuž říms opěrných zdí a valů z oceli 10 505 (R) nebo BSt 500</t>
  </si>
  <si>
    <t>t</t>
  </si>
  <si>
    <t>-1213163292</t>
  </si>
  <si>
    <t>https://podminky.urs.cz/item/CS_URS_2022_02/317361016</t>
  </si>
  <si>
    <t>0,18*0,2</t>
  </si>
  <si>
    <t>Vodorovné konstrukce</t>
  </si>
  <si>
    <t>12</t>
  </si>
  <si>
    <t>451541111</t>
  </si>
  <si>
    <t>Lože pod potrubí, stoky a drobné objekty v otevřeném výkopu ze štěrkodrtě 0-63 mm</t>
  </si>
  <si>
    <t>-1767404071</t>
  </si>
  <si>
    <t>https://podminky.urs.cz/item/CS_URS_2022_02/451541111</t>
  </si>
  <si>
    <t xml:space="preserve">Poznámka k souboru cen:
1. Ceny -1111 a -1192 lze použít i pro zřízení sběrných vrstev nad drenážními trubkami. 2. V cenách -5111 a -1192 jsou započteny i náklady na prohození výkopku získaného při zemních pracích. </t>
  </si>
  <si>
    <t>"Lože pod propustek č.2" 12*1*0,1</t>
  </si>
  <si>
    <t>13</t>
  </si>
  <si>
    <t>M</t>
  </si>
  <si>
    <t>583441970</t>
  </si>
  <si>
    <t>štěrkodrť frakce 0/63</t>
  </si>
  <si>
    <t>523991387</t>
  </si>
  <si>
    <t>1,2*1,9</t>
  </si>
  <si>
    <t>14</t>
  </si>
  <si>
    <t>452312161</t>
  </si>
  <si>
    <t>Podkladní a zajišťovací konstrukce z betonu prostého v otevřeném výkopu sedlové lože pod potrubí z betonu tř. C 25/30</t>
  </si>
  <si>
    <t>-1138892972</t>
  </si>
  <si>
    <t>https://podminky.urs.cz/item/CS_URS_2022_02/452312161</t>
  </si>
  <si>
    <t xml:space="preserve">Poznámka k souboru cen:
1. Ceny -1121 až -1191 a -1192 lze použít i pro ochrannou vrstvu pod železobetonové konstrukce. 2. Ceny -2121 až -2191 a -2192 jsou určeny pro jakékoliv úkosy sedel. </t>
  </si>
  <si>
    <t>12*1*0,1</t>
  </si>
  <si>
    <t>Komunikace pozemní</t>
  </si>
  <si>
    <t>465511412</t>
  </si>
  <si>
    <t>Dlažba z lomového kamene upraveného vodorovná nebo plocha ve sklonu do 1:2 s dodáním hmot na sucho, s vyplněním spár a s vyspárováním cementovou maltou v ploše do 20 m2, tl. 250 mm</t>
  </si>
  <si>
    <t>2045596337</t>
  </si>
  <si>
    <t>https://podminky.urs.cz/item/CS_URS_2022_02/465511412</t>
  </si>
  <si>
    <t>"Vtok a výtok propustku č.2"2*2*3</t>
  </si>
  <si>
    <t>16</t>
  </si>
  <si>
    <t>564851111</t>
  </si>
  <si>
    <t>Podklad ze štěrkodrti ŠD s rozprostřením a zhutněním plochy přes 100 m2, po zhutnění tl. 150 mm</t>
  </si>
  <si>
    <t>-1757330715</t>
  </si>
  <si>
    <t>https://podminky.urs.cz/item/CS_URS_2022_02/564851111</t>
  </si>
  <si>
    <t>17</t>
  </si>
  <si>
    <t>564951413</t>
  </si>
  <si>
    <t>Podklad nebo podsyp z asfaltového recyklátu s rozprostřením a zhutněním plochy přes 100 m2, po zhutnění tl. 150 mm</t>
  </si>
  <si>
    <t>-1096473354</t>
  </si>
  <si>
    <t>https://podminky.urs.cz/item/CS_URS_2022_02/564951413</t>
  </si>
  <si>
    <t>"Hospodářské sjezdy" 16+8+23+19+18+11+7+29+13+39</t>
  </si>
  <si>
    <t>18</t>
  </si>
  <si>
    <t>564952113</t>
  </si>
  <si>
    <t>Podklad z mechanicky zpevněného kameniva MZK (minerální beton) s rozprostřením a s hutněním, po zhutnění tl. 170 mm</t>
  </si>
  <si>
    <t>625818500</t>
  </si>
  <si>
    <t>https://podminky.urs.cz/item/CS_URS_2022_02/564952113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</si>
  <si>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</si>
  <si>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19</t>
  </si>
  <si>
    <t>565146111</t>
  </si>
  <si>
    <t>Asfaltový beton vrstva podkladní ACP 22 (obalované kamenivo hrubozrnné - OKH) s rozprostřením a zhutněním v pruhu šířky přes 1,5 do 3 m, po zhutnění tl. 60 mm</t>
  </si>
  <si>
    <t>-1163227095</t>
  </si>
  <si>
    <t>https://podminky.urs.cz/item/CS_URS_2022_02/565146111</t>
  </si>
  <si>
    <t xml:space="preserve">Poznámka k souboru cen:
1. Cenami 565 1.-610 lze oceňovat např. chodníky, úzké cesty a vjezdy v pruhu šířky do 1,5 m jakékoliv délky a jednotlivé plochy velikosti do 10 m2. 2. ČSN EN 13108-1 připouští pro ACP 22 pouze tl. 60 až 100 mm. </t>
  </si>
  <si>
    <t>20</t>
  </si>
  <si>
    <t>569951133</t>
  </si>
  <si>
    <t>Zpevnění krajnic nebo komunikací pro pěší s rozprostřením a zhutněním, po zhutnění asfaltovým recyklátem tl. 150 mm</t>
  </si>
  <si>
    <t>1761994294</t>
  </si>
  <si>
    <t>https://podminky.urs.cz/item/CS_URS_2022_02/569951133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</si>
  <si>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</si>
  <si>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1360,24*0,5*2</t>
  </si>
  <si>
    <t>572531121R</t>
  </si>
  <si>
    <t>Vyspravení trhlin dosavadního krytu asfaltovou sanační hmotou  ošetření trhlin šířky do 20 mm</t>
  </si>
  <si>
    <t>2040632002</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</si>
  <si>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</si>
  <si>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22</t>
  </si>
  <si>
    <t>573191111</t>
  </si>
  <si>
    <t>Postřik infiltrační kationaktivní emulzí v množství 1,00 kg/m2</t>
  </si>
  <si>
    <t>1182717703</t>
  </si>
  <si>
    <t>https://podminky.urs.cz/item/CS_URS_2022_02/573191111</t>
  </si>
  <si>
    <t xml:space="preserve">Poznámka k souboru cen:
1. V ceně nejsou započteny náklady na popř. projektem předepsané očištění vozovky, které se oceňuje cenou 938 90-8411 Očištění povrchu saponátovým roztokem části C 01 tohoto katalogu. </t>
  </si>
  <si>
    <t>23</t>
  </si>
  <si>
    <t>573231106</t>
  </si>
  <si>
    <t>Postřik spojovací PS bez posypu kamenivem ze silniční emulze, v množství 0,30 kg/m2</t>
  </si>
  <si>
    <t>1650578893</t>
  </si>
  <si>
    <t>https://podminky.urs.cz/item/CS_URS_2022_02/573231106</t>
  </si>
  <si>
    <t>"Komunikace" 10404</t>
  </si>
  <si>
    <t>"Hospodářské sjezdy, napojení" 22</t>
  </si>
  <si>
    <t>24</t>
  </si>
  <si>
    <t>573231107</t>
  </si>
  <si>
    <t>Postřik spojovací PS bez posypu kamenivem ze silniční emulze, v množství 0,40 kg/m2</t>
  </si>
  <si>
    <t>-429184629</t>
  </si>
  <si>
    <t>https://podminky.urs.cz/item/CS_URS_2022_02/573231107</t>
  </si>
  <si>
    <t>"Komunikace" 10404+1360,24*0,12</t>
  </si>
  <si>
    <t>25</t>
  </si>
  <si>
    <t>576133221</t>
  </si>
  <si>
    <t>Asfaltový koberec mastixový SMA 11 (AKMS)  s rozprostřením a se zhutněním v pruhu šířky přes 3 m, po zhutnění tl. 40 mm</t>
  </si>
  <si>
    <t>CS ÚRS 2020 01</t>
  </si>
  <si>
    <t>958598111</t>
  </si>
  <si>
    <t>26</t>
  </si>
  <si>
    <t>577155142</t>
  </si>
  <si>
    <t>Asfaltový beton vrstva ložní ACL 16 (ABH) s rozprostřením a zhutněním z modifikovaného asfaltu v pruhu šířky přes 3 m, po zhutnění tl. 60 mm</t>
  </si>
  <si>
    <t>468293733</t>
  </si>
  <si>
    <t>https://podminky.urs.cz/item/CS_URS_2022_02/577155142</t>
  </si>
  <si>
    <t xml:space="preserve">Poznámka k souboru cen:
1. Cenami 577 1.-50 lze oceňovat např. chodníky, úzké cesty a vjezdy v pruhu šířky do 1,5 m jakékoliv délky a jednotlivé plochy velikosti do 10 m2. 2. ČSN EN 13108-1 připouští pro ACL 16 pouze tl. 50 až 70 mm. </t>
  </si>
  <si>
    <t>Ostatní konstrukce a práce, bourání</t>
  </si>
  <si>
    <t>27</t>
  </si>
  <si>
    <t>911331145</t>
  </si>
  <si>
    <t>Silniční svodidlo s osazením sloupků zaberaněním ocelové úroveň zádržnosti H2 vzdálenosti sloupků přes 2 do 4 m jednostranné</t>
  </si>
  <si>
    <t>m</t>
  </si>
  <si>
    <t>2119055142</t>
  </si>
  <si>
    <t>https://podminky.urs.cz/item/CS_URS_2022_02/911331145</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</si>
  <si>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</si>
  <si>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28</t>
  </si>
  <si>
    <t>911334621</t>
  </si>
  <si>
    <t>Mostní svodidla ocelová s osazením sloupků kotvením do mostní konstrukce, se svodnicí úrovně zádržnosti H2</t>
  </si>
  <si>
    <t>-1922775451</t>
  </si>
  <si>
    <t>https://podminky.urs.cz/item/CS_URS_2022_02/911334621</t>
  </si>
  <si>
    <t xml:space="preserve">Poznámka k souboru cen:
1. Ceny neobsahují pružný nátěr spáry mezi betonem a sloupkem, tyto se oceňují souborem cen 628 61-11.. Nátěr mostních betonových konstrukcí akrylátový na siloxanové a plasticko-elastické bázi. </t>
  </si>
  <si>
    <t>29</t>
  </si>
  <si>
    <t>912211121</t>
  </si>
  <si>
    <t>Montáž směrového sloupku plastového s odrazkou přišroubováním na svodidlo</t>
  </si>
  <si>
    <t>kus</t>
  </si>
  <si>
    <t>-1640469888</t>
  </si>
  <si>
    <t>https://podminky.urs.cz/item/CS_URS_2022_02/912211121</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</si>
  <si>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</si>
  <si>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30</t>
  </si>
  <si>
    <t>40445153</t>
  </si>
  <si>
    <t>sloupek svodidlový plastový</t>
  </si>
  <si>
    <t>266638376</t>
  </si>
  <si>
    <t>31</t>
  </si>
  <si>
    <t>912221111</t>
  </si>
  <si>
    <t>Montáž směrového sloupku ocelového pružného ručním beraněním silničního</t>
  </si>
  <si>
    <t>65486135</t>
  </si>
  <si>
    <t>https://podminky.urs.cz/item/CS_URS_2022_02/912221111</t>
  </si>
  <si>
    <t>32</t>
  </si>
  <si>
    <t>40445165</t>
  </si>
  <si>
    <t>sloupek směrový silniční ocelový</t>
  </si>
  <si>
    <t>1630500682</t>
  </si>
  <si>
    <t>33</t>
  </si>
  <si>
    <t>915211111</t>
  </si>
  <si>
    <t>Vodorovné dopravní značení stříkaným plastem dělící čára šířky 125 mm souvislá bílá základní</t>
  </si>
  <si>
    <t>1498663900</t>
  </si>
  <si>
    <t>https://podminky.urs.cz/item/CS_URS_2022_02/915211111</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</si>
  <si>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</si>
  <si>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"V1a 0,125" 167+102+60+232+44+50+87+440+114+125+87+227+109+641+120+114</t>
  </si>
  <si>
    <t>34</t>
  </si>
  <si>
    <t>915221121</t>
  </si>
  <si>
    <t>Vodorovné dopravní značení stříkaným plastem vodící čára bílá šířky 250 mm přerušovaná základní</t>
  </si>
  <si>
    <t>597344831</t>
  </si>
  <si>
    <t>https://podminky.urs.cz/item/CS_URS_2022_02/915221121</t>
  </si>
  <si>
    <t>"V2b 1,5/1,5/0,25" 9+4+10+6+14+3+7+17+17+10+15</t>
  </si>
  <si>
    <t>35</t>
  </si>
  <si>
    <t>915611111</t>
  </si>
  <si>
    <t>Předznačení pro vodorovné značení stříkané barvou nebo prováděné z nátěrových hmot liniové dělicí čáry, vodicí proužky</t>
  </si>
  <si>
    <t>1200750249</t>
  </si>
  <si>
    <t>https://podminky.urs.cz/item/CS_URS_2022_02/915611111</t>
  </si>
  <si>
    <t xml:space="preserve">Poznámka k souboru cen:
1. Množství měrných jednotek se určuje: a) pro cenu -1111 v m délky dělicí čáry nebo vodícího proužku (včetně mezer), b) pro cenu -1112 v m2 natírané nebo stříkané plochy. </t>
  </si>
  <si>
    <t>2719+112</t>
  </si>
  <si>
    <t>36</t>
  </si>
  <si>
    <t>919122121</t>
  </si>
  <si>
    <t>Utěsnění dilatačních spár zálivkou za tepla v cementobetonovém nebo živičném krytu včetně adhezního nátěru s těsnicím profilem pod zálivkou, pro komůrky šířky 15 mm, hloubky 25 mm</t>
  </si>
  <si>
    <t>-614383830</t>
  </si>
  <si>
    <t>https://podminky.urs.cz/item/CS_URS_2022_02/919122121</t>
  </si>
  <si>
    <t xml:space="preserve">Poznámka k souboru cen:
1. V cenách jsou započteny i náklady na vyčištění spár před těsněním a zalitím a náklady na impregnaci, těsnění a zalití spár včetně dodání hmot. </t>
  </si>
  <si>
    <t>37</t>
  </si>
  <si>
    <t>919411121</t>
  </si>
  <si>
    <t>Čelo propustku včetně římsy z betonu prostého bez zvláštních nároků na prostředí, pro propustek z trub DN 600 až 800 mm</t>
  </si>
  <si>
    <t>512449108</t>
  </si>
  <si>
    <t>https://podminky.urs.cz/item/CS_URS_2022_02/919411121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</si>
  <si>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</si>
  <si>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38</t>
  </si>
  <si>
    <t>919535555</t>
  </si>
  <si>
    <t>Obetonování trubního propustku betonem prostým bez zvýšených nároků na prostředí tř. C 12/15</t>
  </si>
  <si>
    <t>-1050717858</t>
  </si>
  <si>
    <t>https://podminky.urs.cz/item/CS_URS_2022_02/919535555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</si>
  <si>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</si>
  <si>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12*0,2*(0,8+0,8+0,6)</t>
  </si>
  <si>
    <t>39</t>
  </si>
  <si>
    <t>919551014</t>
  </si>
  <si>
    <t>Zřízení propustků a hospodářských přejezdů z trub plastových do DN 600</t>
  </si>
  <si>
    <t>-403138585</t>
  </si>
  <si>
    <t>https://podminky.urs.cz/item/CS_URS_2022_02/919551014</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</si>
  <si>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</si>
  <si>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40</t>
  </si>
  <si>
    <t>28617272</t>
  </si>
  <si>
    <t>trubka kanalizační PP korugovaná DN 600x6000mm SN12</t>
  </si>
  <si>
    <t>291122248</t>
  </si>
  <si>
    <t>41</t>
  </si>
  <si>
    <t>919721291</t>
  </si>
  <si>
    <t>Vyztužení stávajícího asfaltového povrchu geomříží ze skelných vláken</t>
  </si>
  <si>
    <t>-691996195</t>
  </si>
  <si>
    <t>https://podminky.urs.cz/item/CS_URS_2022_02/919721291</t>
  </si>
  <si>
    <t>42</t>
  </si>
  <si>
    <t>919731121</t>
  </si>
  <si>
    <t>Zarovnání styčné plochy podkladu nebo krytu podél vybourané části komunikace nebo zpevněné plochy živičné tl. do 50 mm</t>
  </si>
  <si>
    <t>-1006428160</t>
  </si>
  <si>
    <t>https://podminky.urs.cz/item/CS_URS_2022_02/919731121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</si>
  <si>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</si>
  <si>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43</t>
  </si>
  <si>
    <t>919735114</t>
  </si>
  <si>
    <t>Řezání stávajícího živičného krytu nebo podkladu hloubky přes 150 do 200 mm</t>
  </si>
  <si>
    <t>1276464727</t>
  </si>
  <si>
    <t>https://podminky.urs.cz/item/CS_URS_2022_02/919735114</t>
  </si>
  <si>
    <t xml:space="preserve">Poznámka k souboru cen:
1. V cenách jsou započteny i náklady na spotřebu vody. </t>
  </si>
  <si>
    <t>44</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</si>
  <si>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</si>
  <si>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</si>
  <si>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78336146</t>
  </si>
  <si>
    <t>https://podminky.urs.cz/item/CS_URS_2022_02/938902422</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</si>
  <si>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</si>
  <si>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45</t>
  </si>
  <si>
    <t>938908411</t>
  </si>
  <si>
    <t>Čištění vozovek splachováním vodou povrchu podkladu nebo krytu živičného, betonového nebo dlážděného</t>
  </si>
  <si>
    <t>1728660508</t>
  </si>
  <si>
    <t>https://podminky.urs.cz/item/CS_URS_2022_02/938908411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</si>
  <si>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</si>
  <si>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46</t>
  </si>
  <si>
    <t>938909331</t>
  </si>
  <si>
    <t>Čištění vozovek metením bláta, prachu nebo hlinitého nánosu s odklizením na hromady na vzdálenost do 20 m nebo naložením na dopravní prostředek ručně povrchu podkladu nebo krytu betonového nebo živičného</t>
  </si>
  <si>
    <t>1034992318</t>
  </si>
  <si>
    <t>https://podminky.urs.cz/item/CS_URS_2022_02/938909331</t>
  </si>
  <si>
    <t>47</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</si>
  <si>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</si>
  <si>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</si>
  <si>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381911367</t>
  </si>
  <si>
    <t>https://podminky.urs.cz/item/CS_URS_2022_02/938909611</t>
  </si>
  <si>
    <t xml:space="preserve">Poznámka k souboru cen:
1. V cenách nejsou započteny náklady na vodorovnou dopravu odstraněného materiálu, která se oceňuje cenami souboru cen 997 22-15 Vodorovná doprava suti. </t>
  </si>
  <si>
    <t>48</t>
  </si>
  <si>
    <t>966006199R</t>
  </si>
  <si>
    <t>Odstranění směrových sloupků</t>
  </si>
  <si>
    <t>ks</t>
  </si>
  <si>
    <t>1301617927</t>
  </si>
  <si>
    <t>49</t>
  </si>
  <si>
    <t>966008113</t>
  </si>
  <si>
    <t>Bourání trubního propustku s odklizením a uložením vybouraného materiálu na skládku na vzdálenost do 3 m nebo s naložením na dopravní prostředek z trub DN přes 500 do 800 mm</t>
  </si>
  <si>
    <t>466783440</t>
  </si>
  <si>
    <t>https://podminky.urs.cz/item/CS_URS_2022_02/966008113</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</si>
  <si>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</si>
  <si>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"Vybourání propustku" 12</t>
  </si>
  <si>
    <t>997</t>
  </si>
  <si>
    <t>Přesun sutě</t>
  </si>
  <si>
    <t>50</t>
  </si>
  <si>
    <t>997013813</t>
  </si>
  <si>
    <t>Poplatek za uložení stavebního odpadu na skládce (skládkovné) z plastických hmot zatříděného do Katalogu odpadů pod kódem 17 02 03</t>
  </si>
  <si>
    <t>645643530</t>
  </si>
  <si>
    <t>https://podminky.urs.cz/item/CS_URS_2022_02/997013813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</si>
  <si>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</si>
  <si>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51</t>
  </si>
  <si>
    <t>997221551</t>
  </si>
  <si>
    <t>Vodorovná doprava suti bez naložení, ale se složením a s hrubým urovnáním ze sypkých materiálů, na vzdálenost do 1 km</t>
  </si>
  <si>
    <t>-1454056471</t>
  </si>
  <si>
    <t>https://podminky.urs.cz/item/CS_URS_2022_02/997221551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</si>
  <si>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</si>
  <si>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"Vyfrézovaný asf. beton" 3194,169*0,06*2,5+10567,229*0,05*2,5</t>
  </si>
  <si>
    <t>"Původní propustek" 24,66</t>
  </si>
  <si>
    <t>"Nános z krajnic" 1360,24*0,1*1,9</t>
  </si>
  <si>
    <t>"Odpočet použitého asf. recyklátu"-((1360,24+183)*0,15)*2,5</t>
  </si>
  <si>
    <t>52</t>
  </si>
  <si>
    <t>997221559</t>
  </si>
  <si>
    <t>Vodorovná doprava suti bez naložení, ale se složením a s hrubým urovnáním Příplatek k ceně za každý další i započatý 1 km přes 1 km</t>
  </si>
  <si>
    <t>-909351965</t>
  </si>
  <si>
    <t>https://podminky.urs.cz/item/CS_URS_2022_02/997221559</t>
  </si>
  <si>
    <t>"Vyfrézovaný asf. beton" ((3194,169*0,06*2,5+10567,229*0,05*2,5)-578,715)*9</t>
  </si>
  <si>
    <t>"Původní propustek" 24,66*19</t>
  </si>
  <si>
    <t>"Nános z krajnic" 1360,24*0,1*1,9*19</t>
  </si>
  <si>
    <t>53</t>
  </si>
  <si>
    <t>997221571</t>
  </si>
  <si>
    <t>Vodorovná doprava vybouraných hmot bez naložení, ale se složením a s hrubým urovnáním na vzdálenost do 1 km</t>
  </si>
  <si>
    <t>628881152</t>
  </si>
  <si>
    <t>https://podminky.urs.cz/item/CS_URS_2022_02/997221571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</si>
  <si>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</si>
  <si>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"Směrové sloupky" 0,324</t>
  </si>
  <si>
    <t>54</t>
  </si>
  <si>
    <t>997221579</t>
  </si>
  <si>
    <t>Vodorovná doprava vybouraných hmot bez naložení, ale se složením a s hrubým urovnáním na vzdálenost Příplatek k ceně za každý další i započatý 1 km přes 1 km</t>
  </si>
  <si>
    <t>1746244299</t>
  </si>
  <si>
    <t>https://podminky.urs.cz/item/CS_URS_2022_02/997221579</t>
  </si>
  <si>
    <t>0,324*19</t>
  </si>
  <si>
    <t>55</t>
  </si>
  <si>
    <t>997221615</t>
  </si>
  <si>
    <t>Poplatek za uložení stavebního odpadu na skládce (skládkovné) z prostého betonu zatříděného do Katalogu odpadů pod kódem 17 01 01</t>
  </si>
  <si>
    <t>-2130766430</t>
  </si>
  <si>
    <t>https://podminky.urs.cz/item/CS_URS_2022_02/997221615</t>
  </si>
  <si>
    <t>24,66</t>
  </si>
  <si>
    <t>56</t>
  </si>
  <si>
    <t>997221655</t>
  </si>
  <si>
    <t>Poplatek za uložení stavebního odpadu na skládce (skládkovné) zeminy a kamení zatříděného do Katalogu odpadů pod kódem 17 05 04</t>
  </si>
  <si>
    <t>-1846674456</t>
  </si>
  <si>
    <t>https://podminky.urs.cz/item/CS_URS_2022_02/997221655</t>
  </si>
  <si>
    <t>258,446</t>
  </si>
  <si>
    <t>998</t>
  </si>
  <si>
    <t>Přesun hmot</t>
  </si>
  <si>
    <t>57</t>
  </si>
  <si>
    <t>998225111</t>
  </si>
  <si>
    <t>Přesun hmot pro komunikace s krytem z kameniva, monolitickým betonovým nebo živičným dopravní vzdálenost do 200 m jakékoliv délky objektu</t>
  </si>
  <si>
    <t>-1974157923</t>
  </si>
  <si>
    <t>https://podminky.urs.cz/item/CS_URS_2022_02/998225111</t>
  </si>
  <si>
    <t xml:space="preserve">Poznámka k souboru cen:
1. Ceny lze použít i pro plochy letišť s krytem monolitickým betonovým nebo živičným. </t>
  </si>
  <si>
    <t>SO 130 - KOMUNIKACE silnice II/200 (ČEČKOVICE - BOR)</t>
  </si>
  <si>
    <t>"Lokální sanace tl.60mm - 30% - Pouze se souhlasem TDI" 10090,16*0,3</t>
  </si>
  <si>
    <t>"Původní vozovka"9565+1418*0,12</t>
  </si>
  <si>
    <t>"Původní zastávka"154+108+93</t>
  </si>
  <si>
    <t>"Hospodářské sjezdy" 14+8+19+29+25+17+8+12+8</t>
  </si>
  <si>
    <t>1418*0,5*2</t>
  </si>
  <si>
    <t>"Komunikace+zastávka" 9565+355</t>
  </si>
  <si>
    <t>"Hospodářské sjezdy, napojení" 15+49+80+12+35</t>
  </si>
  <si>
    <t>"Komunikace+ zastávka" 9565+1418*0,12+355</t>
  </si>
  <si>
    <t>577144141</t>
  </si>
  <si>
    <t>Asfaltový beton vrstva obrusná ACO 11 (ABS) s rozprostřením a se zhutněním z modifikovaného asfaltu v pruhu šířky přes 3 m, po zhutnění tl. 50 mm</t>
  </si>
  <si>
    <t>1788200354</t>
  </si>
  <si>
    <t>https://podminky.urs.cz/item/CS_URS_2022_02/577144141</t>
  </si>
  <si>
    <t xml:space="preserve">Poznámka k souboru cen:
1. Cenami 577 1.-40 lze oceňovat např. chodníky, úzké cesty a vjezdy v pruhu šířky do 1,5 m jakékoliv délky a jednotlivé plochy velikosti do 10 m2. 2. ČSN EN 13108-1 připouští pro ACO 11 pouze tl. 35 až 50 mm. </t>
  </si>
  <si>
    <t>"V1a 0,125" 4+184+133+98+18+167+240+254+147+152+289+325+47+110+42+102+151</t>
  </si>
  <si>
    <t>915221111</t>
  </si>
  <si>
    <t>Vodorovné dopravní značení stříkaným plastem vodící čára bílá šířky 250 mm souvislá základní</t>
  </si>
  <si>
    <t>2005867578</t>
  </si>
  <si>
    <t>https://podminky.urs.cz/item/CS_URS_2022_02/915221111</t>
  </si>
  <si>
    <t>"V4 0,25" 12+12</t>
  </si>
  <si>
    <t>"V4 0,5/0,5/0,25" 16+12+12+14</t>
  </si>
  <si>
    <t>"V2b 1,5/1,5/0,25" 29+9+8+4+16+11+22+7+44</t>
  </si>
  <si>
    <t>2463+24+204</t>
  </si>
  <si>
    <t>10+10+6+37+20+7+8</t>
  </si>
  <si>
    <t>919721221</t>
  </si>
  <si>
    <t>Geomříž pro vyztužení asfaltového povrchu ze skelných vláken</t>
  </si>
  <si>
    <t>-234530423</t>
  </si>
  <si>
    <t>https://podminky.urs.cz/item/CS_URS_2022_02/919721221</t>
  </si>
  <si>
    <t>12*2</t>
  </si>
  <si>
    <t>"Vyfrézovaný asf. beton" 3027,048*0,06*2,5+10090,16*0,05*2,5</t>
  </si>
  <si>
    <t>"Nános z krajnic" 1418*0,1*1,9</t>
  </si>
  <si>
    <t>"Odpočet použitého asf. recyklátu"-((1418+120)*0,15)*2,5</t>
  </si>
  <si>
    <t>"Vyfrézovaný asf. beton" ((3027,048*0,06*2,5+10090,16*0,05*2,5)-576,75)*9</t>
  </si>
  <si>
    <t>"Nános z krajnic" 1418*0,1*1,9*19</t>
  </si>
  <si>
    <t>"Směrové sloupky" 0,342</t>
  </si>
  <si>
    <t>0,342*19</t>
  </si>
  <si>
    <t>533774496</t>
  </si>
  <si>
    <t>269,42</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</si>
  <si>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</si>
  <si>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</si>
  <si>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</si>
  <si>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</si>
  <si>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</si>
  <si>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</si>
  <si>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</si>
  <si>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</si>
  <si>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</si>
  <si>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012203000</t>
  </si>
  <si>
    <t>Geodetické práce při provádění stavby</t>
  </si>
  <si>
    <t>kpl</t>
  </si>
  <si>
    <t>1024</t>
  </si>
  <si>
    <t>-1493794743</t>
  </si>
  <si>
    <t>https://podminky.urs.cz/item/CS_URS_2022_02/012203000</t>
  </si>
  <si>
    <t>012303000</t>
  </si>
  <si>
    <t>Geodetické práce po výstavbě</t>
  </si>
  <si>
    <t>1070806156</t>
  </si>
  <si>
    <t>https://podminky.urs.cz/item/CS_URS_2022_02/012303000</t>
  </si>
  <si>
    <t>013254000</t>
  </si>
  <si>
    <t>Dokumentace skutečného provedení stavby</t>
  </si>
  <si>
    <t>194902300</t>
  </si>
  <si>
    <t>https://podminky.urs.cz/item/CS_URS_2022_02/013254000</t>
  </si>
  <si>
    <t>VRN3</t>
  </si>
  <si>
    <t>Zařízení staveniště</t>
  </si>
  <si>
    <t>030001000</t>
  </si>
  <si>
    <t>-50489338</t>
  </si>
  <si>
    <t>https://podminky.urs.cz/item/CS_URS_2022_02/030001000</t>
  </si>
  <si>
    <t>034303000</t>
  </si>
  <si>
    <t>Dopravní značení na staveništi</t>
  </si>
  <si>
    <t>-933476673</t>
  </si>
  <si>
    <t>https://podminky.urs.cz/item/CS_URS_2022_02/034303000</t>
  </si>
  <si>
    <t>034503000</t>
  </si>
  <si>
    <t>Informační tabule na staveništi</t>
  </si>
  <si>
    <t>-1062650946</t>
  </si>
  <si>
    <t>https://podminky.urs.cz/item/CS_URS_2022_02/034503000</t>
  </si>
  <si>
    <t>VRN4</t>
  </si>
  <si>
    <t>Inženýrská činnost</t>
  </si>
  <si>
    <t>043002000</t>
  </si>
  <si>
    <t>Zkoušky a ostatní měření</t>
  </si>
  <si>
    <t>661073675</t>
  </si>
  <si>
    <t>https://podminky.urs.cz/item/CS_URS_2022_02/043002000</t>
  </si>
  <si>
    <t>045002000</t>
  </si>
  <si>
    <t>Kompletační a koordinační činnost</t>
  </si>
  <si>
    <t>-2136417659</t>
  </si>
  <si>
    <t>https://podminky.urs.cz/item/CS_URS_2022_02/045002000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</si>
</sst>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0" fontId="23" fillId="0" borderId="15" xfId="0" applyFont="1" applyBorder="1" applyAlignment="1" applyProtection="1">
      <alignment horizontal="lef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54433" TargetMode="External" /><Relationship Id="rId2" Type="http://schemas.openxmlformats.org/officeDocument/2006/relationships/hyperlink" Target="https://podminky.urs.cz/item/CS_URS_2022_02/122311101" TargetMode="External" /><Relationship Id="rId3" Type="http://schemas.openxmlformats.org/officeDocument/2006/relationships/hyperlink" Target="https://podminky.urs.cz/item/CS_URS_2022_02/132351251" TargetMode="External" /><Relationship Id="rId4" Type="http://schemas.openxmlformats.org/officeDocument/2006/relationships/hyperlink" Target="https://podminky.urs.cz/item/CS_URS_2022_02/162451126" TargetMode="External" /><Relationship Id="rId5" Type="http://schemas.openxmlformats.org/officeDocument/2006/relationships/hyperlink" Target="https://podminky.urs.cz/item/CS_URS_2022_02/174151101" TargetMode="External" /><Relationship Id="rId6" Type="http://schemas.openxmlformats.org/officeDocument/2006/relationships/hyperlink" Target="https://podminky.urs.cz/item/CS_URS_2022_02/181152302" TargetMode="External" /><Relationship Id="rId7" Type="http://schemas.openxmlformats.org/officeDocument/2006/relationships/hyperlink" Target="https://podminky.urs.cz/item/CS_URS_2022_02/317321118" TargetMode="External" /><Relationship Id="rId8" Type="http://schemas.openxmlformats.org/officeDocument/2006/relationships/hyperlink" Target="https://podminky.urs.cz/item/CS_URS_2022_02/317353111" TargetMode="External" /><Relationship Id="rId9" Type="http://schemas.openxmlformats.org/officeDocument/2006/relationships/hyperlink" Target="https://podminky.urs.cz/item/CS_URS_2022_02/317353112" TargetMode="External" /><Relationship Id="rId10" Type="http://schemas.openxmlformats.org/officeDocument/2006/relationships/hyperlink" Target="https://podminky.urs.cz/item/CS_URS_2022_02/317361016" TargetMode="External" /><Relationship Id="rId11" Type="http://schemas.openxmlformats.org/officeDocument/2006/relationships/hyperlink" Target="https://podminky.urs.cz/item/CS_URS_2022_02/451541111" TargetMode="External" /><Relationship Id="rId12" Type="http://schemas.openxmlformats.org/officeDocument/2006/relationships/hyperlink" Target="https://podminky.urs.cz/item/CS_URS_2022_02/452312161" TargetMode="External" /><Relationship Id="rId13" Type="http://schemas.openxmlformats.org/officeDocument/2006/relationships/hyperlink" Target="https://podminky.urs.cz/item/CS_URS_2022_02/465511412" TargetMode="External" /><Relationship Id="rId14" Type="http://schemas.openxmlformats.org/officeDocument/2006/relationships/hyperlink" Target="https://podminky.urs.cz/item/CS_URS_2022_02/564851111" TargetMode="External" /><Relationship Id="rId15" Type="http://schemas.openxmlformats.org/officeDocument/2006/relationships/hyperlink" Target="https://podminky.urs.cz/item/CS_URS_2022_02/564951413" TargetMode="External" /><Relationship Id="rId16" Type="http://schemas.openxmlformats.org/officeDocument/2006/relationships/hyperlink" Target="https://podminky.urs.cz/item/CS_URS_2022_02/564952113" TargetMode="External" /><Relationship Id="rId17" Type="http://schemas.openxmlformats.org/officeDocument/2006/relationships/hyperlink" Target="https://podminky.urs.cz/item/CS_URS_2022_02/565146111" TargetMode="External" /><Relationship Id="rId18" Type="http://schemas.openxmlformats.org/officeDocument/2006/relationships/hyperlink" Target="https://podminky.urs.cz/item/CS_URS_2022_02/569951133" TargetMode="External" /><Relationship Id="rId19" Type="http://schemas.openxmlformats.org/officeDocument/2006/relationships/hyperlink" Target="https://podminky.urs.cz/item/CS_URS_2022_02/573191111" TargetMode="External" /><Relationship Id="rId20" Type="http://schemas.openxmlformats.org/officeDocument/2006/relationships/hyperlink" Target="https://podminky.urs.cz/item/CS_URS_2022_02/573231106" TargetMode="External" /><Relationship Id="rId21" Type="http://schemas.openxmlformats.org/officeDocument/2006/relationships/hyperlink" Target="https://podminky.urs.cz/item/CS_URS_2022_02/573231107" TargetMode="External" /><Relationship Id="rId22" Type="http://schemas.openxmlformats.org/officeDocument/2006/relationships/hyperlink" Target="https://podminky.urs.cz/item/CS_URS_2022_02/577155142" TargetMode="External" /><Relationship Id="rId23" Type="http://schemas.openxmlformats.org/officeDocument/2006/relationships/hyperlink" Target="https://podminky.urs.cz/item/CS_URS_2022_02/911331145" TargetMode="External" /><Relationship Id="rId24" Type="http://schemas.openxmlformats.org/officeDocument/2006/relationships/hyperlink" Target="https://podminky.urs.cz/item/CS_URS_2022_02/911334621" TargetMode="External" /><Relationship Id="rId25" Type="http://schemas.openxmlformats.org/officeDocument/2006/relationships/hyperlink" Target="https://podminky.urs.cz/item/CS_URS_2022_02/912211121" TargetMode="External" /><Relationship Id="rId26" Type="http://schemas.openxmlformats.org/officeDocument/2006/relationships/hyperlink" Target="https://podminky.urs.cz/item/CS_URS_2022_02/912221111" TargetMode="External" /><Relationship Id="rId27" Type="http://schemas.openxmlformats.org/officeDocument/2006/relationships/hyperlink" Target="https://podminky.urs.cz/item/CS_URS_2022_02/915211111" TargetMode="External" /><Relationship Id="rId28" Type="http://schemas.openxmlformats.org/officeDocument/2006/relationships/hyperlink" Target="https://podminky.urs.cz/item/CS_URS_2022_02/915221121" TargetMode="External" /><Relationship Id="rId29" Type="http://schemas.openxmlformats.org/officeDocument/2006/relationships/hyperlink" Target="https://podminky.urs.cz/item/CS_URS_2022_02/915611111" TargetMode="External" /><Relationship Id="rId30" Type="http://schemas.openxmlformats.org/officeDocument/2006/relationships/hyperlink" Target="https://podminky.urs.cz/item/CS_URS_2022_02/919122121" TargetMode="External" /><Relationship Id="rId31" Type="http://schemas.openxmlformats.org/officeDocument/2006/relationships/hyperlink" Target="https://podminky.urs.cz/item/CS_URS_2022_02/919411121" TargetMode="External" /><Relationship Id="rId32" Type="http://schemas.openxmlformats.org/officeDocument/2006/relationships/hyperlink" Target="https://podminky.urs.cz/item/CS_URS_2022_02/919535555" TargetMode="External" /><Relationship Id="rId33" Type="http://schemas.openxmlformats.org/officeDocument/2006/relationships/hyperlink" Target="https://podminky.urs.cz/item/CS_URS_2022_02/919551014" TargetMode="External" /><Relationship Id="rId34" Type="http://schemas.openxmlformats.org/officeDocument/2006/relationships/hyperlink" Target="https://podminky.urs.cz/item/CS_URS_2022_02/919721291" TargetMode="External" /><Relationship Id="rId35" Type="http://schemas.openxmlformats.org/officeDocument/2006/relationships/hyperlink" Target="https://podminky.urs.cz/item/CS_URS_2022_02/919731121" TargetMode="External" /><Relationship Id="rId36" Type="http://schemas.openxmlformats.org/officeDocument/2006/relationships/hyperlink" Target="https://podminky.urs.cz/item/CS_URS_2022_02/919735114" TargetMode="External" /><Relationship Id="rId37" Type="http://schemas.openxmlformats.org/officeDocument/2006/relationships/hyperlink" Target="https://podminky.urs.cz/item/CS_URS_2022_02/938902422" TargetMode="External" /><Relationship Id="rId38" Type="http://schemas.openxmlformats.org/officeDocument/2006/relationships/hyperlink" Target="https://podminky.urs.cz/item/CS_URS_2022_02/938908411" TargetMode="External" /><Relationship Id="rId39" Type="http://schemas.openxmlformats.org/officeDocument/2006/relationships/hyperlink" Target="https://podminky.urs.cz/item/CS_URS_2022_02/938909331" TargetMode="External" /><Relationship Id="rId40" Type="http://schemas.openxmlformats.org/officeDocument/2006/relationships/hyperlink" Target="https://podminky.urs.cz/item/CS_URS_2022_02/938909611" TargetMode="External" /><Relationship Id="rId41" Type="http://schemas.openxmlformats.org/officeDocument/2006/relationships/hyperlink" Target="https://podminky.urs.cz/item/CS_URS_2022_02/966008113" TargetMode="External" /><Relationship Id="rId42" Type="http://schemas.openxmlformats.org/officeDocument/2006/relationships/hyperlink" Target="https://podminky.urs.cz/item/CS_URS_2022_02/997013813" TargetMode="External" /><Relationship Id="rId43" Type="http://schemas.openxmlformats.org/officeDocument/2006/relationships/hyperlink" Target="https://podminky.urs.cz/item/CS_URS_2022_02/997221551" TargetMode="External" /><Relationship Id="rId44" Type="http://schemas.openxmlformats.org/officeDocument/2006/relationships/hyperlink" Target="https://podminky.urs.cz/item/CS_URS_2022_02/997221559" TargetMode="External" /><Relationship Id="rId45" Type="http://schemas.openxmlformats.org/officeDocument/2006/relationships/hyperlink" Target="https://podminky.urs.cz/item/CS_URS_2022_02/997221571" TargetMode="External" /><Relationship Id="rId46" Type="http://schemas.openxmlformats.org/officeDocument/2006/relationships/hyperlink" Target="https://podminky.urs.cz/item/CS_URS_2022_02/997221579" TargetMode="External" /><Relationship Id="rId47" Type="http://schemas.openxmlformats.org/officeDocument/2006/relationships/hyperlink" Target="https://podminky.urs.cz/item/CS_URS_2022_02/997221615" TargetMode="External" /><Relationship Id="rId48" Type="http://schemas.openxmlformats.org/officeDocument/2006/relationships/hyperlink" Target="https://podminky.urs.cz/item/CS_URS_2022_02/997221655" TargetMode="External" /><Relationship Id="rId49" Type="http://schemas.openxmlformats.org/officeDocument/2006/relationships/hyperlink" Target="https://podminky.urs.cz/item/CS_URS_2022_02/998225111" TargetMode="External" /><Relationship Id="rId5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13154433" TargetMode="External" /><Relationship Id="rId2" Type="http://schemas.openxmlformats.org/officeDocument/2006/relationships/hyperlink" Target="https://podminky.urs.cz/item/CS_URS_2022_02/564951413" TargetMode="External" /><Relationship Id="rId3" Type="http://schemas.openxmlformats.org/officeDocument/2006/relationships/hyperlink" Target="https://podminky.urs.cz/item/CS_URS_2022_02/565146111" TargetMode="External" /><Relationship Id="rId4" Type="http://schemas.openxmlformats.org/officeDocument/2006/relationships/hyperlink" Target="https://podminky.urs.cz/item/CS_URS_2022_02/569951133" TargetMode="External" /><Relationship Id="rId5" Type="http://schemas.openxmlformats.org/officeDocument/2006/relationships/hyperlink" Target="https://podminky.urs.cz/item/CS_URS_2022_02/573191111" TargetMode="External" /><Relationship Id="rId6" Type="http://schemas.openxmlformats.org/officeDocument/2006/relationships/hyperlink" Target="https://podminky.urs.cz/item/CS_URS_2022_02/573231106" TargetMode="External" /><Relationship Id="rId7" Type="http://schemas.openxmlformats.org/officeDocument/2006/relationships/hyperlink" Target="https://podminky.urs.cz/item/CS_URS_2022_02/573231107" TargetMode="External" /><Relationship Id="rId8" Type="http://schemas.openxmlformats.org/officeDocument/2006/relationships/hyperlink" Target="https://podminky.urs.cz/item/CS_URS_2022_02/577144141" TargetMode="External" /><Relationship Id="rId9" Type="http://schemas.openxmlformats.org/officeDocument/2006/relationships/hyperlink" Target="https://podminky.urs.cz/item/CS_URS_2022_02/577155142" TargetMode="External" /><Relationship Id="rId10" Type="http://schemas.openxmlformats.org/officeDocument/2006/relationships/hyperlink" Target="https://podminky.urs.cz/item/CS_URS_2022_02/911331145" TargetMode="External" /><Relationship Id="rId11" Type="http://schemas.openxmlformats.org/officeDocument/2006/relationships/hyperlink" Target="https://podminky.urs.cz/item/CS_URS_2022_02/912211121" TargetMode="External" /><Relationship Id="rId12" Type="http://schemas.openxmlformats.org/officeDocument/2006/relationships/hyperlink" Target="https://podminky.urs.cz/item/CS_URS_2022_02/912221111" TargetMode="External" /><Relationship Id="rId13" Type="http://schemas.openxmlformats.org/officeDocument/2006/relationships/hyperlink" Target="https://podminky.urs.cz/item/CS_URS_2022_02/915211111" TargetMode="External" /><Relationship Id="rId14" Type="http://schemas.openxmlformats.org/officeDocument/2006/relationships/hyperlink" Target="https://podminky.urs.cz/item/CS_URS_2022_02/915221111" TargetMode="External" /><Relationship Id="rId15" Type="http://schemas.openxmlformats.org/officeDocument/2006/relationships/hyperlink" Target="https://podminky.urs.cz/item/CS_URS_2022_02/915221121" TargetMode="External" /><Relationship Id="rId16" Type="http://schemas.openxmlformats.org/officeDocument/2006/relationships/hyperlink" Target="https://podminky.urs.cz/item/CS_URS_2022_02/915611111" TargetMode="External" /><Relationship Id="rId17" Type="http://schemas.openxmlformats.org/officeDocument/2006/relationships/hyperlink" Target="https://podminky.urs.cz/item/CS_URS_2022_02/919122121" TargetMode="External" /><Relationship Id="rId18" Type="http://schemas.openxmlformats.org/officeDocument/2006/relationships/hyperlink" Target="https://podminky.urs.cz/item/CS_URS_2022_02/919721221" TargetMode="External" /><Relationship Id="rId19" Type="http://schemas.openxmlformats.org/officeDocument/2006/relationships/hyperlink" Target="https://podminky.urs.cz/item/CS_URS_2022_02/919731121" TargetMode="External" /><Relationship Id="rId20" Type="http://schemas.openxmlformats.org/officeDocument/2006/relationships/hyperlink" Target="https://podminky.urs.cz/item/CS_URS_2022_02/919735114" TargetMode="External" /><Relationship Id="rId21" Type="http://schemas.openxmlformats.org/officeDocument/2006/relationships/hyperlink" Target="https://podminky.urs.cz/item/CS_URS_2022_02/938902422" TargetMode="External" /><Relationship Id="rId22" Type="http://schemas.openxmlformats.org/officeDocument/2006/relationships/hyperlink" Target="https://podminky.urs.cz/item/CS_URS_2022_02/938908411" TargetMode="External" /><Relationship Id="rId23" Type="http://schemas.openxmlformats.org/officeDocument/2006/relationships/hyperlink" Target="https://podminky.urs.cz/item/CS_URS_2022_02/938909331" TargetMode="External" /><Relationship Id="rId24" Type="http://schemas.openxmlformats.org/officeDocument/2006/relationships/hyperlink" Target="https://podminky.urs.cz/item/CS_URS_2022_02/938909611" TargetMode="External" /><Relationship Id="rId25" Type="http://schemas.openxmlformats.org/officeDocument/2006/relationships/hyperlink" Target="https://podminky.urs.cz/item/CS_URS_2022_02/997013813" TargetMode="External" /><Relationship Id="rId26" Type="http://schemas.openxmlformats.org/officeDocument/2006/relationships/hyperlink" Target="https://podminky.urs.cz/item/CS_URS_2022_02/997221551" TargetMode="External" /><Relationship Id="rId27" Type="http://schemas.openxmlformats.org/officeDocument/2006/relationships/hyperlink" Target="https://podminky.urs.cz/item/CS_URS_2022_02/997221559" TargetMode="External" /><Relationship Id="rId28" Type="http://schemas.openxmlformats.org/officeDocument/2006/relationships/hyperlink" Target="https://podminky.urs.cz/item/CS_URS_2022_02/997221571" TargetMode="External" /><Relationship Id="rId29" Type="http://schemas.openxmlformats.org/officeDocument/2006/relationships/hyperlink" Target="https://podminky.urs.cz/item/CS_URS_2022_02/997221579" TargetMode="External" /><Relationship Id="rId30" Type="http://schemas.openxmlformats.org/officeDocument/2006/relationships/hyperlink" Target="https://podminky.urs.cz/item/CS_URS_2022_02/997221655" TargetMode="External" /><Relationship Id="rId31" Type="http://schemas.openxmlformats.org/officeDocument/2006/relationships/hyperlink" Target="https://podminky.urs.cz/item/CS_URS_2022_02/998225111" TargetMode="External" /><Relationship Id="rId3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012203000" TargetMode="External" /><Relationship Id="rId2" Type="http://schemas.openxmlformats.org/officeDocument/2006/relationships/hyperlink" Target="https://podminky.urs.cz/item/CS_URS_2022_02/012303000" TargetMode="External" /><Relationship Id="rId3" Type="http://schemas.openxmlformats.org/officeDocument/2006/relationships/hyperlink" Target="https://podminky.urs.cz/item/CS_URS_2022_02/013254000" TargetMode="External" /><Relationship Id="rId4" Type="http://schemas.openxmlformats.org/officeDocument/2006/relationships/hyperlink" Target="https://podminky.urs.cz/item/CS_URS_2022_02/030001000" TargetMode="External" /><Relationship Id="rId5" Type="http://schemas.openxmlformats.org/officeDocument/2006/relationships/hyperlink" Target="https://podminky.urs.cz/item/CS_URS_2022_02/034303000" TargetMode="External" /><Relationship Id="rId6" Type="http://schemas.openxmlformats.org/officeDocument/2006/relationships/hyperlink" Target="https://podminky.urs.cz/item/CS_URS_2022_02/034503000" TargetMode="External" /><Relationship Id="rId7" Type="http://schemas.openxmlformats.org/officeDocument/2006/relationships/hyperlink" Target="https://podminky.urs.cz/item/CS_URS_2022_02/043002000" TargetMode="External" /><Relationship Id="rId8" Type="http://schemas.openxmlformats.org/officeDocument/2006/relationships/hyperlink" Target="https://podminky.urs.cz/item/CS_URS_2022_02/045002000" TargetMode="External" /><Relationship Id="rId9"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spans="2:71" ht="12">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pans="1:57" s="3" customFormat="1" ht="14.4" customHeight="1">
      <c r="A29" s="3"/>
      <c r="B29" s="45"/>
      <c r="C29" s="46"/>
      <c r="D29" s="31" t="s">
        <v>37</v>
      </c>
      <c r="E29" s="46"/>
      <c r="F29" s="31" t="s">
        <v>38</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39</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40</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41</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20193</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II/200 BOR – dálnice D5, OPRAVA</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31. 3. 2023</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pans="1:57" s="2" customFormat="1" ht="15.15" customHeight="1">
      <c r="A90" s="37"/>
      <c r="B90" s="38"/>
      <c r="C90" s="31" t="s">
        <v>27</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ROUND(SUM(AG95:AG97),2)</f>
        <v>0</v>
      </c>
      <c r="AH94" s="108"/>
      <c r="AI94" s="108"/>
      <c r="AJ94" s="108"/>
      <c r="AK94" s="108"/>
      <c r="AL94" s="108"/>
      <c r="AM94" s="108"/>
      <c r="AN94" s="109">
        <f>SUM(AG94,AT94)</f>
        <v>0</v>
      </c>
      <c r="AO94" s="109"/>
      <c r="AP94" s="109"/>
      <c r="AQ94" s="110" t="s">
        <v>1</v>
      </c>
      <c r="AR94" s="111"/>
      <c r="AS94" s="112">
        <f>ROUND(SUM(AS95:AS97),2)</f>
        <v>0</v>
      </c>
      <c r="AT94" s="113">
        <f>ROUND(SUM(AV94:AW94),2)</f>
        <v>0</v>
      </c>
      <c r="AU94" s="114">
        <f>ROUND(SUM(AU95:AU97),5)</f>
        <v>0</v>
      </c>
      <c r="AV94" s="113">
        <f>ROUND(AZ94*L29,2)</f>
        <v>0</v>
      </c>
      <c r="AW94" s="113">
        <f>ROUND(BA94*L30,2)</f>
        <v>0</v>
      </c>
      <c r="AX94" s="113">
        <f>ROUND(BB94*L29,2)</f>
        <v>0</v>
      </c>
      <c r="AY94" s="113">
        <f>ROUND(BC94*L30,2)</f>
        <v>0</v>
      </c>
      <c r="AZ94" s="113">
        <f>ROUND(SUM(AZ95:AZ97),2)</f>
        <v>0</v>
      </c>
      <c r="BA94" s="113">
        <f>ROUND(SUM(BA95:BA97),2)</f>
        <v>0</v>
      </c>
      <c r="BB94" s="113">
        <f>ROUND(SUM(BB95:BB97),2)</f>
        <v>0</v>
      </c>
      <c r="BC94" s="113">
        <f>ROUND(SUM(BC95:BC97),2)</f>
        <v>0</v>
      </c>
      <c r="BD94" s="115">
        <f>ROUND(SUM(BD95:BD97),2)</f>
        <v>0</v>
      </c>
      <c r="BE94" s="6"/>
      <c r="BS94" s="116" t="s">
        <v>72</v>
      </c>
      <c r="BT94" s="116" t="s">
        <v>73</v>
      </c>
      <c r="BU94" s="117" t="s">
        <v>74</v>
      </c>
      <c r="BV94" s="116" t="s">
        <v>75</v>
      </c>
      <c r="BW94" s="116" t="s">
        <v>5</v>
      </c>
      <c r="BX94" s="116" t="s">
        <v>76</v>
      </c>
      <c r="CL94" s="116" t="s">
        <v>1</v>
      </c>
    </row>
    <row r="95" spans="1:91" s="7" customFormat="1" ht="24.75" customHeight="1">
      <c r="A95" s="118" t="s">
        <v>77</v>
      </c>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'SO 110 - KOMUNIKACE silni...'!J30</f>
        <v>0</v>
      </c>
      <c r="AH95" s="122"/>
      <c r="AI95" s="122"/>
      <c r="AJ95" s="122"/>
      <c r="AK95" s="122"/>
      <c r="AL95" s="122"/>
      <c r="AM95" s="122"/>
      <c r="AN95" s="123">
        <f>SUM(AG95,AT95)</f>
        <v>0</v>
      </c>
      <c r="AO95" s="122"/>
      <c r="AP95" s="122"/>
      <c r="AQ95" s="124" t="s">
        <v>80</v>
      </c>
      <c r="AR95" s="125"/>
      <c r="AS95" s="126">
        <v>0</v>
      </c>
      <c r="AT95" s="127">
        <f>ROUND(SUM(AV95:AW95),2)</f>
        <v>0</v>
      </c>
      <c r="AU95" s="128">
        <f>'SO 110 - KOMUNIKACE silni...'!P124</f>
        <v>0</v>
      </c>
      <c r="AV95" s="127">
        <f>'SO 110 - KOMUNIKACE silni...'!J33</f>
        <v>0</v>
      </c>
      <c r="AW95" s="127">
        <f>'SO 110 - KOMUNIKACE silni...'!J34</f>
        <v>0</v>
      </c>
      <c r="AX95" s="127">
        <f>'SO 110 - KOMUNIKACE silni...'!J35</f>
        <v>0</v>
      </c>
      <c r="AY95" s="127">
        <f>'SO 110 - KOMUNIKACE silni...'!J36</f>
        <v>0</v>
      </c>
      <c r="AZ95" s="127">
        <f>'SO 110 - KOMUNIKACE silni...'!F33</f>
        <v>0</v>
      </c>
      <c r="BA95" s="127">
        <f>'SO 110 - KOMUNIKACE silni...'!F34</f>
        <v>0</v>
      </c>
      <c r="BB95" s="127">
        <f>'SO 110 - KOMUNIKACE silni...'!F35</f>
        <v>0</v>
      </c>
      <c r="BC95" s="127">
        <f>'SO 110 - KOMUNIKACE silni...'!F36</f>
        <v>0</v>
      </c>
      <c r="BD95" s="129">
        <f>'SO 110 - KOMUNIKACE silni...'!F37</f>
        <v>0</v>
      </c>
      <c r="BE95" s="7"/>
      <c r="BT95" s="130" t="s">
        <v>81</v>
      </c>
      <c r="BV95" s="130" t="s">
        <v>75</v>
      </c>
      <c r="BW95" s="130" t="s">
        <v>82</v>
      </c>
      <c r="BX95" s="130" t="s">
        <v>5</v>
      </c>
      <c r="CL95" s="130" t="s">
        <v>1</v>
      </c>
      <c r="CM95" s="130" t="s">
        <v>83</v>
      </c>
    </row>
    <row r="96" spans="1:91" s="7" customFormat="1" ht="24.75" customHeight="1">
      <c r="A96" s="118" t="s">
        <v>77</v>
      </c>
      <c r="B96" s="119"/>
      <c r="C96" s="120"/>
      <c r="D96" s="121" t="s">
        <v>84</v>
      </c>
      <c r="E96" s="121"/>
      <c r="F96" s="121"/>
      <c r="G96" s="121"/>
      <c r="H96" s="121"/>
      <c r="I96" s="122"/>
      <c r="J96" s="121" t="s">
        <v>85</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'SO 130 - KOMUNIKACE silni...'!J30</f>
        <v>0</v>
      </c>
      <c r="AH96" s="122"/>
      <c r="AI96" s="122"/>
      <c r="AJ96" s="122"/>
      <c r="AK96" s="122"/>
      <c r="AL96" s="122"/>
      <c r="AM96" s="122"/>
      <c r="AN96" s="123">
        <f>SUM(AG96,AT96)</f>
        <v>0</v>
      </c>
      <c r="AO96" s="122"/>
      <c r="AP96" s="122"/>
      <c r="AQ96" s="124" t="s">
        <v>80</v>
      </c>
      <c r="AR96" s="125"/>
      <c r="AS96" s="126">
        <v>0</v>
      </c>
      <c r="AT96" s="127">
        <f>ROUND(SUM(AV96:AW96),2)</f>
        <v>0</v>
      </c>
      <c r="AU96" s="128">
        <f>'SO 130 - KOMUNIKACE silni...'!P122</f>
        <v>0</v>
      </c>
      <c r="AV96" s="127">
        <f>'SO 130 - KOMUNIKACE silni...'!J33</f>
        <v>0</v>
      </c>
      <c r="AW96" s="127">
        <f>'SO 130 - KOMUNIKACE silni...'!J34</f>
        <v>0</v>
      </c>
      <c r="AX96" s="127">
        <f>'SO 130 - KOMUNIKACE silni...'!J35</f>
        <v>0</v>
      </c>
      <c r="AY96" s="127">
        <f>'SO 130 - KOMUNIKACE silni...'!J36</f>
        <v>0</v>
      </c>
      <c r="AZ96" s="127">
        <f>'SO 130 - KOMUNIKACE silni...'!F33</f>
        <v>0</v>
      </c>
      <c r="BA96" s="127">
        <f>'SO 130 - KOMUNIKACE silni...'!F34</f>
        <v>0</v>
      </c>
      <c r="BB96" s="127">
        <f>'SO 130 - KOMUNIKACE silni...'!F35</f>
        <v>0</v>
      </c>
      <c r="BC96" s="127">
        <f>'SO 130 - KOMUNIKACE silni...'!F36</f>
        <v>0</v>
      </c>
      <c r="BD96" s="129">
        <f>'SO 130 - KOMUNIKACE silni...'!F37</f>
        <v>0</v>
      </c>
      <c r="BE96" s="7"/>
      <c r="BT96" s="130" t="s">
        <v>81</v>
      </c>
      <c r="BV96" s="130" t="s">
        <v>75</v>
      </c>
      <c r="BW96" s="130" t="s">
        <v>86</v>
      </c>
      <c r="BX96" s="130" t="s">
        <v>5</v>
      </c>
      <c r="CL96" s="130" t="s">
        <v>1</v>
      </c>
      <c r="CM96" s="130" t="s">
        <v>83</v>
      </c>
    </row>
    <row r="97" spans="1:91" s="7" customFormat="1" ht="16.5" customHeight="1">
      <c r="A97" s="118" t="s">
        <v>77</v>
      </c>
      <c r="B97" s="119"/>
      <c r="C97" s="120"/>
      <c r="D97" s="121" t="s">
        <v>87</v>
      </c>
      <c r="E97" s="121"/>
      <c r="F97" s="121"/>
      <c r="G97" s="121"/>
      <c r="H97" s="121"/>
      <c r="I97" s="122"/>
      <c r="J97" s="121" t="s">
        <v>88</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'VON - Vedlejší a ostatní ...'!J30</f>
        <v>0</v>
      </c>
      <c r="AH97" s="122"/>
      <c r="AI97" s="122"/>
      <c r="AJ97" s="122"/>
      <c r="AK97" s="122"/>
      <c r="AL97" s="122"/>
      <c r="AM97" s="122"/>
      <c r="AN97" s="123">
        <f>SUM(AG97,AT97)</f>
        <v>0</v>
      </c>
      <c r="AO97" s="122"/>
      <c r="AP97" s="122"/>
      <c r="AQ97" s="124" t="s">
        <v>80</v>
      </c>
      <c r="AR97" s="125"/>
      <c r="AS97" s="131">
        <v>0</v>
      </c>
      <c r="AT97" s="132">
        <f>ROUND(SUM(AV97:AW97),2)</f>
        <v>0</v>
      </c>
      <c r="AU97" s="133">
        <f>'VON - Vedlejší a ostatní ...'!P120</f>
        <v>0</v>
      </c>
      <c r="AV97" s="132">
        <f>'VON - Vedlejší a ostatní ...'!J33</f>
        <v>0</v>
      </c>
      <c r="AW97" s="132">
        <f>'VON - Vedlejší a ostatní ...'!J34</f>
        <v>0</v>
      </c>
      <c r="AX97" s="132">
        <f>'VON - Vedlejší a ostatní ...'!J35</f>
        <v>0</v>
      </c>
      <c r="AY97" s="132">
        <f>'VON - Vedlejší a ostatní ...'!J36</f>
        <v>0</v>
      </c>
      <c r="AZ97" s="132">
        <f>'VON - Vedlejší a ostatní ...'!F33</f>
        <v>0</v>
      </c>
      <c r="BA97" s="132">
        <f>'VON - Vedlejší a ostatní ...'!F34</f>
        <v>0</v>
      </c>
      <c r="BB97" s="132">
        <f>'VON - Vedlejší a ostatní ...'!F35</f>
        <v>0</v>
      </c>
      <c r="BC97" s="132">
        <f>'VON - Vedlejší a ostatní ...'!F36</f>
        <v>0</v>
      </c>
      <c r="BD97" s="134">
        <f>'VON - Vedlejší a ostatní ...'!F37</f>
        <v>0</v>
      </c>
      <c r="BE97" s="7"/>
      <c r="BT97" s="130" t="s">
        <v>81</v>
      </c>
      <c r="BV97" s="130" t="s">
        <v>75</v>
      </c>
      <c r="BW97" s="130" t="s">
        <v>89</v>
      </c>
      <c r="BX97" s="130" t="s">
        <v>5</v>
      </c>
      <c r="CL97" s="130" t="s">
        <v>1</v>
      </c>
      <c r="CM97" s="130" t="s">
        <v>83</v>
      </c>
    </row>
    <row r="98" spans="1:57" s="2" customFormat="1" ht="30" customHeight="1">
      <c r="A98" s="37"/>
      <c r="B98" s="38"/>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43"/>
      <c r="AS98" s="37"/>
      <c r="AT98" s="37"/>
      <c r="AU98" s="37"/>
      <c r="AV98" s="37"/>
      <c r="AW98" s="37"/>
      <c r="AX98" s="37"/>
      <c r="AY98" s="37"/>
      <c r="AZ98" s="37"/>
      <c r="BA98" s="37"/>
      <c r="BB98" s="37"/>
      <c r="BC98" s="37"/>
      <c r="BD98" s="37"/>
      <c r="BE98" s="37"/>
    </row>
    <row r="99" spans="1:57" s="2" customFormat="1" ht="6.95" customHeight="1">
      <c r="A99" s="37"/>
      <c r="B99" s="6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43"/>
      <c r="AS99" s="37"/>
      <c r="AT99" s="37"/>
      <c r="AU99" s="37"/>
      <c r="AV99" s="37"/>
      <c r="AW99" s="37"/>
      <c r="AX99" s="37"/>
      <c r="AY99" s="37"/>
      <c r="AZ99" s="37"/>
      <c r="BA99" s="37"/>
      <c r="BB99" s="37"/>
      <c r="BC99" s="37"/>
      <c r="BD99" s="37"/>
      <c r="BE99" s="37"/>
    </row>
  </sheetData>
  <sheetProtection password="CC35" sheet="1" objects="1" scenarios="1" formatColumns="0" formatRows="0"/>
  <mergeCells count="50">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SO 110 - KOMUNIKACE silni...'!C2" display="/"/>
    <hyperlink ref="A96" location="'SO 130 - KOMUNIKACE silni...'!C2" display="/"/>
    <hyperlink ref="A9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82</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90</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II/200 BOR – dálnice D5, OPRAVA</v>
      </c>
      <c r="F7" s="139"/>
      <c r="G7" s="139"/>
      <c r="H7" s="139"/>
      <c r="L7" s="19"/>
    </row>
    <row r="8" spans="1:31" s="2" customFormat="1" ht="12" customHeight="1">
      <c r="A8" s="37"/>
      <c r="B8" s="43"/>
      <c r="C8" s="37"/>
      <c r="D8" s="139" t="s">
        <v>91</v>
      </c>
      <c r="E8" s="37"/>
      <c r="F8" s="37"/>
      <c r="G8" s="37"/>
      <c r="H8" s="37"/>
      <c r="I8" s="37"/>
      <c r="J8" s="37"/>
      <c r="K8" s="37"/>
      <c r="L8" s="62"/>
      <c r="S8" s="37"/>
      <c r="T8" s="37"/>
      <c r="U8" s="37"/>
      <c r="V8" s="37"/>
      <c r="W8" s="37"/>
      <c r="X8" s="37"/>
      <c r="Y8" s="37"/>
      <c r="Z8" s="37"/>
      <c r="AA8" s="37"/>
      <c r="AB8" s="37"/>
      <c r="AC8" s="37"/>
      <c r="AD8" s="37"/>
      <c r="AE8" s="37"/>
    </row>
    <row r="9" spans="1:31" s="2" customFormat="1" ht="30" customHeight="1">
      <c r="A9" s="37"/>
      <c r="B9" s="43"/>
      <c r="C9" s="37"/>
      <c r="D9" s="37"/>
      <c r="E9" s="141" t="s">
        <v>92</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31. 3. 2023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ROUND(J124,2)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ROUND((SUM(BE124:BE337)),2)</f>
        <v>0</v>
      </c>
      <c r="G33" s="37"/>
      <c r="H33" s="37"/>
      <c r="I33" s="154">
        <v>0.21</v>
      </c>
      <c r="J33" s="153">
        <f>ROUND(((SUM(BE124:BE337))*I33),2)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ROUND((SUM(BF124:BF337)),2)</f>
        <v>0</v>
      </c>
      <c r="G34" s="37"/>
      <c r="H34" s="37"/>
      <c r="I34" s="154">
        <v>0.15</v>
      </c>
      <c r="J34" s="153">
        <f>ROUND(((SUM(BF124:BF337))*I34),2)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ROUND((SUM(BG124:BG337)),2)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ROUND((SUM(BH124:BH337)),2)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ROUND((SUM(BI124:BI337)),2)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II/200 BOR – dálnice D5, OPRAVA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91</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30" customHeight="1">
      <c r="A87" s="37"/>
      <c r="B87" s="38"/>
      <c r="C87" s="39"/>
      <c r="D87" s="39"/>
      <c r="E87" s="75" t="str">
        <f>E9</f>
        <v>SO 110 - KOMUNIKACE silnice II/200 (dálnice D5 – ČEČKOVICE)</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31. 3. 2023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94</v>
      </c>
      <c r="D94" s="175"/>
      <c r="E94" s="175"/>
      <c r="F94" s="175"/>
      <c r="G94" s="175"/>
      <c r="H94" s="175"/>
      <c r="I94" s="175"/>
      <c r="J94" s="176" t="s">
        <v>95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96</v>
      </c>
      <c r="D96" s="39"/>
      <c r="E96" s="39"/>
      <c r="F96" s="39"/>
      <c r="G96" s="39"/>
      <c r="H96" s="39"/>
      <c r="I96" s="39"/>
      <c r="J96" s="109">
        <f>J124</f>
        <v>0</v>
      </c>
      <c r="K96" s="39"/>
      <c r="L96" s="62"/>
      <c r="S96" s="37"/>
      <c r="T96" s="37"/>
      <c r="U96" s="37"/>
      <c r="V96" s="37"/>
      <c r="W96" s="37"/>
      <c r="X96" s="37"/>
      <c r="Y96" s="37"/>
      <c r="Z96" s="37"/>
      <c r="AA96" s="37"/>
      <c r="AB96" s="37"/>
      <c r="AC96" s="37"/>
      <c r="AD96" s="37"/>
      <c r="AE96" s="37"/>
      <c r="AU96" s="16" t="s">
        <v>97</v>
      </c>
    </row>
    <row r="97" spans="1:31" s="9" customFormat="1" ht="24.95" customHeight="1">
      <c r="A97" s="9"/>
      <c r="B97" s="178"/>
      <c r="C97" s="179"/>
      <c r="D97" s="180" t="s">
        <v>98</v>
      </c>
      <c r="E97" s="181"/>
      <c r="F97" s="181"/>
      <c r="G97" s="181"/>
      <c r="H97" s="181"/>
      <c r="I97" s="181"/>
      <c r="J97" s="182">
        <f>J125</f>
        <v>0</v>
      </c>
      <c r="K97" s="179"/>
      <c r="L97" s="183"/>
      <c r="S97" s="9"/>
      <c r="T97" s="9"/>
      <c r="U97" s="9"/>
      <c r="V97" s="9"/>
      <c r="W97" s="9"/>
      <c r="X97" s="9"/>
      <c r="Y97" s="9"/>
      <c r="Z97" s="9"/>
      <c r="AA97" s="9"/>
      <c r="AB97" s="9"/>
      <c r="AC97" s="9"/>
      <c r="AD97" s="9"/>
      <c r="AE97" s="9"/>
    </row>
    <row r="98" spans="1:31" s="10" customFormat="1" ht="19.9" customHeight="1">
      <c r="A98" s="10"/>
      <c r="B98" s="184"/>
      <c r="C98" s="185"/>
      <c r="D98" s="186" t="s">
        <v>99</v>
      </c>
      <c r="E98" s="187"/>
      <c r="F98" s="187"/>
      <c r="G98" s="187"/>
      <c r="H98" s="187"/>
      <c r="I98" s="187"/>
      <c r="J98" s="188">
        <f>J126</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100</v>
      </c>
      <c r="E99" s="187"/>
      <c r="F99" s="187"/>
      <c r="G99" s="187"/>
      <c r="H99" s="187"/>
      <c r="I99" s="187"/>
      <c r="J99" s="188">
        <f>J159</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101</v>
      </c>
      <c r="E100" s="187"/>
      <c r="F100" s="187"/>
      <c r="G100" s="187"/>
      <c r="H100" s="187"/>
      <c r="I100" s="187"/>
      <c r="J100" s="188">
        <f>J174</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102</v>
      </c>
      <c r="E101" s="187"/>
      <c r="F101" s="187"/>
      <c r="G101" s="187"/>
      <c r="H101" s="187"/>
      <c r="I101" s="187"/>
      <c r="J101" s="188">
        <f>J185</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103</v>
      </c>
      <c r="E102" s="187"/>
      <c r="F102" s="187"/>
      <c r="G102" s="187"/>
      <c r="H102" s="187"/>
      <c r="I102" s="187"/>
      <c r="J102" s="188">
        <f>J232</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104</v>
      </c>
      <c r="E103" s="187"/>
      <c r="F103" s="187"/>
      <c r="G103" s="187"/>
      <c r="H103" s="187"/>
      <c r="I103" s="187"/>
      <c r="J103" s="188">
        <f>J301</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105</v>
      </c>
      <c r="E104" s="187"/>
      <c r="F104" s="187"/>
      <c r="G104" s="187"/>
      <c r="H104" s="187"/>
      <c r="I104" s="187"/>
      <c r="J104" s="188">
        <f>J334</f>
        <v>0</v>
      </c>
      <c r="K104" s="185"/>
      <c r="L104" s="189"/>
      <c r="S104" s="10"/>
      <c r="T104" s="10"/>
      <c r="U104" s="10"/>
      <c r="V104" s="10"/>
      <c r="W104" s="10"/>
      <c r="X104" s="10"/>
      <c r="Y104" s="10"/>
      <c r="Z104" s="10"/>
      <c r="AA104" s="10"/>
      <c r="AB104" s="10"/>
      <c r="AC104" s="10"/>
      <c r="AD104" s="10"/>
      <c r="AE104" s="10"/>
    </row>
    <row r="105" spans="1:31" s="2" customFormat="1" ht="21.8" customHeight="1">
      <c r="A105" s="37"/>
      <c r="B105" s="38"/>
      <c r="C105" s="39"/>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65"/>
      <c r="C106" s="66"/>
      <c r="D106" s="66"/>
      <c r="E106" s="66"/>
      <c r="F106" s="66"/>
      <c r="G106" s="66"/>
      <c r="H106" s="66"/>
      <c r="I106" s="66"/>
      <c r="J106" s="66"/>
      <c r="K106" s="66"/>
      <c r="L106" s="62"/>
      <c r="S106" s="37"/>
      <c r="T106" s="37"/>
      <c r="U106" s="37"/>
      <c r="V106" s="37"/>
      <c r="W106" s="37"/>
      <c r="X106" s="37"/>
      <c r="Y106" s="37"/>
      <c r="Z106" s="37"/>
      <c r="AA106" s="37"/>
      <c r="AB106" s="37"/>
      <c r="AC106" s="37"/>
      <c r="AD106" s="37"/>
      <c r="AE106" s="37"/>
    </row>
    <row r="110" spans="1:31" s="2" customFormat="1" ht="6.95" customHeight="1">
      <c r="A110" s="37"/>
      <c r="B110" s="67"/>
      <c r="C110" s="68"/>
      <c r="D110" s="68"/>
      <c r="E110" s="68"/>
      <c r="F110" s="68"/>
      <c r="G110" s="68"/>
      <c r="H110" s="68"/>
      <c r="I110" s="68"/>
      <c r="J110" s="68"/>
      <c r="K110" s="68"/>
      <c r="L110" s="62"/>
      <c r="S110" s="37"/>
      <c r="T110" s="37"/>
      <c r="U110" s="37"/>
      <c r="V110" s="37"/>
      <c r="W110" s="37"/>
      <c r="X110" s="37"/>
      <c r="Y110" s="37"/>
      <c r="Z110" s="37"/>
      <c r="AA110" s="37"/>
      <c r="AB110" s="37"/>
      <c r="AC110" s="37"/>
      <c r="AD110" s="37"/>
      <c r="AE110" s="37"/>
    </row>
    <row r="111" spans="1:31" s="2" customFormat="1" ht="24.95" customHeight="1">
      <c r="A111" s="37"/>
      <c r="B111" s="38"/>
      <c r="C111" s="22" t="s">
        <v>106</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16</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173" t="str">
        <f>E7</f>
        <v>II/200 BOR – dálnice D5, OPRAVA</v>
      </c>
      <c r="F114" s="31"/>
      <c r="G114" s="31"/>
      <c r="H114" s="31"/>
      <c r="I114" s="39"/>
      <c r="J114" s="39"/>
      <c r="K114" s="39"/>
      <c r="L114" s="62"/>
      <c r="S114" s="37"/>
      <c r="T114" s="37"/>
      <c r="U114" s="37"/>
      <c r="V114" s="37"/>
      <c r="W114" s="37"/>
      <c r="X114" s="37"/>
      <c r="Y114" s="37"/>
      <c r="Z114" s="37"/>
      <c r="AA114" s="37"/>
      <c r="AB114" s="37"/>
      <c r="AC114" s="37"/>
      <c r="AD114" s="37"/>
      <c r="AE114" s="37"/>
    </row>
    <row r="115" spans="1:31" s="2" customFormat="1" ht="12" customHeight="1">
      <c r="A115" s="37"/>
      <c r="B115" s="38"/>
      <c r="C115" s="31" t="s">
        <v>91</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30" customHeight="1">
      <c r="A116" s="37"/>
      <c r="B116" s="38"/>
      <c r="C116" s="39"/>
      <c r="D116" s="39"/>
      <c r="E116" s="75" t="str">
        <f>E9</f>
        <v>SO 110 - KOMUNIKACE silnice II/200 (dálnice D5 – ČEČKOVICE)</v>
      </c>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1" t="s">
        <v>20</v>
      </c>
      <c r="D118" s="39"/>
      <c r="E118" s="39"/>
      <c r="F118" s="26" t="str">
        <f>F12</f>
        <v xml:space="preserve"> </v>
      </c>
      <c r="G118" s="39"/>
      <c r="H118" s="39"/>
      <c r="I118" s="31" t="s">
        <v>22</v>
      </c>
      <c r="J118" s="78" t="str">
        <f>IF(J12="","",J12)</f>
        <v>31. 3. 2023</v>
      </c>
      <c r="K118" s="39"/>
      <c r="L118" s="62"/>
      <c r="S118" s="37"/>
      <c r="T118" s="37"/>
      <c r="U118" s="37"/>
      <c r="V118" s="37"/>
      <c r="W118" s="37"/>
      <c r="X118" s="37"/>
      <c r="Y118" s="37"/>
      <c r="Z118" s="37"/>
      <c r="AA118" s="37"/>
      <c r="AB118" s="37"/>
      <c r="AC118" s="37"/>
      <c r="AD118" s="37"/>
      <c r="AE118" s="37"/>
    </row>
    <row r="119" spans="1:31" s="2" customFormat="1" ht="6.95" customHeight="1">
      <c r="A119" s="37"/>
      <c r="B119" s="38"/>
      <c r="C119" s="39"/>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5.15" customHeight="1">
      <c r="A120" s="37"/>
      <c r="B120" s="38"/>
      <c r="C120" s="31" t="s">
        <v>24</v>
      </c>
      <c r="D120" s="39"/>
      <c r="E120" s="39"/>
      <c r="F120" s="26" t="str">
        <f>E15</f>
        <v xml:space="preserve"> </v>
      </c>
      <c r="G120" s="39"/>
      <c r="H120" s="39"/>
      <c r="I120" s="31" t="s">
        <v>29</v>
      </c>
      <c r="J120" s="35" t="str">
        <f>E21</f>
        <v xml:space="preserve"> </v>
      </c>
      <c r="K120" s="39"/>
      <c r="L120" s="62"/>
      <c r="S120" s="37"/>
      <c r="T120" s="37"/>
      <c r="U120" s="37"/>
      <c r="V120" s="37"/>
      <c r="W120" s="37"/>
      <c r="X120" s="37"/>
      <c r="Y120" s="37"/>
      <c r="Z120" s="37"/>
      <c r="AA120" s="37"/>
      <c r="AB120" s="37"/>
      <c r="AC120" s="37"/>
      <c r="AD120" s="37"/>
      <c r="AE120" s="37"/>
    </row>
    <row r="121" spans="1:31" s="2" customFormat="1" ht="15.15" customHeight="1">
      <c r="A121" s="37"/>
      <c r="B121" s="38"/>
      <c r="C121" s="31" t="s">
        <v>27</v>
      </c>
      <c r="D121" s="39"/>
      <c r="E121" s="39"/>
      <c r="F121" s="26" t="str">
        <f>IF(E18="","",E18)</f>
        <v>Vyplň údaj</v>
      </c>
      <c r="G121" s="39"/>
      <c r="H121" s="39"/>
      <c r="I121" s="31" t="s">
        <v>31</v>
      </c>
      <c r="J121" s="35" t="str">
        <f>E24</f>
        <v xml:space="preserve"> </v>
      </c>
      <c r="K121" s="39"/>
      <c r="L121" s="62"/>
      <c r="S121" s="37"/>
      <c r="T121" s="37"/>
      <c r="U121" s="37"/>
      <c r="V121" s="37"/>
      <c r="W121" s="37"/>
      <c r="X121" s="37"/>
      <c r="Y121" s="37"/>
      <c r="Z121" s="37"/>
      <c r="AA121" s="37"/>
      <c r="AB121" s="37"/>
      <c r="AC121" s="37"/>
      <c r="AD121" s="37"/>
      <c r="AE121" s="37"/>
    </row>
    <row r="122" spans="1:31" s="2" customFormat="1" ht="10.3"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11" customFormat="1" ht="29.25" customHeight="1">
      <c r="A123" s="190"/>
      <c r="B123" s="191"/>
      <c r="C123" s="192" t="s">
        <v>107</v>
      </c>
      <c r="D123" s="193" t="s">
        <v>58</v>
      </c>
      <c r="E123" s="193" t="s">
        <v>54</v>
      </c>
      <c r="F123" s="193" t="s">
        <v>55</v>
      </c>
      <c r="G123" s="193" t="s">
        <v>108</v>
      </c>
      <c r="H123" s="193" t="s">
        <v>109</v>
      </c>
      <c r="I123" s="193" t="s">
        <v>110</v>
      </c>
      <c r="J123" s="193" t="s">
        <v>95</v>
      </c>
      <c r="K123" s="194" t="s">
        <v>111</v>
      </c>
      <c r="L123" s="195"/>
      <c r="M123" s="99" t="s">
        <v>1</v>
      </c>
      <c r="N123" s="100" t="s">
        <v>37</v>
      </c>
      <c r="O123" s="100" t="s">
        <v>112</v>
      </c>
      <c r="P123" s="100" t="s">
        <v>113</v>
      </c>
      <c r="Q123" s="100" t="s">
        <v>114</v>
      </c>
      <c r="R123" s="100" t="s">
        <v>115</v>
      </c>
      <c r="S123" s="100" t="s">
        <v>116</v>
      </c>
      <c r="T123" s="100" t="s">
        <v>117</v>
      </c>
      <c r="U123" s="101" t="s">
        <v>118</v>
      </c>
      <c r="V123" s="190"/>
      <c r="W123" s="190"/>
      <c r="X123" s="190"/>
      <c r="Y123" s="190"/>
      <c r="Z123" s="190"/>
      <c r="AA123" s="190"/>
      <c r="AB123" s="190"/>
      <c r="AC123" s="190"/>
      <c r="AD123" s="190"/>
      <c r="AE123" s="190"/>
    </row>
    <row r="124" spans="1:63" s="2" customFormat="1" ht="22.8" customHeight="1">
      <c r="A124" s="37"/>
      <c r="B124" s="38"/>
      <c r="C124" s="106" t="s">
        <v>119</v>
      </c>
      <c r="D124" s="39"/>
      <c r="E124" s="39"/>
      <c r="F124" s="39"/>
      <c r="G124" s="39"/>
      <c r="H124" s="39"/>
      <c r="I124" s="39"/>
      <c r="J124" s="196">
        <f>BK124</f>
        <v>0</v>
      </c>
      <c r="K124" s="39"/>
      <c r="L124" s="43"/>
      <c r="M124" s="102"/>
      <c r="N124" s="197"/>
      <c r="O124" s="103"/>
      <c r="P124" s="198">
        <f>P125</f>
        <v>0</v>
      </c>
      <c r="Q124" s="103"/>
      <c r="R124" s="198">
        <f>R125</f>
        <v>2816.2630849499997</v>
      </c>
      <c r="S124" s="103"/>
      <c r="T124" s="198">
        <f>T125</f>
        <v>2547.8777090000003</v>
      </c>
      <c r="U124" s="104"/>
      <c r="V124" s="37"/>
      <c r="W124" s="37"/>
      <c r="X124" s="37"/>
      <c r="Y124" s="37"/>
      <c r="Z124" s="37"/>
      <c r="AA124" s="37"/>
      <c r="AB124" s="37"/>
      <c r="AC124" s="37"/>
      <c r="AD124" s="37"/>
      <c r="AE124" s="37"/>
      <c r="AT124" s="16" t="s">
        <v>72</v>
      </c>
      <c r="AU124" s="16" t="s">
        <v>97</v>
      </c>
      <c r="BK124" s="199">
        <f>BK125</f>
        <v>0</v>
      </c>
    </row>
    <row r="125" spans="1:63" s="12" customFormat="1" ht="25.9" customHeight="1">
      <c r="A125" s="12"/>
      <c r="B125" s="200"/>
      <c r="C125" s="201"/>
      <c r="D125" s="202" t="s">
        <v>72</v>
      </c>
      <c r="E125" s="203" t="s">
        <v>120</v>
      </c>
      <c r="F125" s="203" t="s">
        <v>121</v>
      </c>
      <c r="G125" s="201"/>
      <c r="H125" s="201"/>
      <c r="I125" s="204"/>
      <c r="J125" s="205">
        <f>BK125</f>
        <v>0</v>
      </c>
      <c r="K125" s="201"/>
      <c r="L125" s="206"/>
      <c r="M125" s="207"/>
      <c r="N125" s="208"/>
      <c r="O125" s="208"/>
      <c r="P125" s="209">
        <f>P126+P159+P174+P185+P232+P301+P334</f>
        <v>0</v>
      </c>
      <c r="Q125" s="208"/>
      <c r="R125" s="209">
        <f>R126+R159+R174+R185+R232+R301+R334</f>
        <v>2816.2630849499997</v>
      </c>
      <c r="S125" s="208"/>
      <c r="T125" s="209">
        <f>T126+T159+T174+T185+T232+T301+T334</f>
        <v>2547.8777090000003</v>
      </c>
      <c r="U125" s="210"/>
      <c r="V125" s="12"/>
      <c r="W125" s="12"/>
      <c r="X125" s="12"/>
      <c r="Y125" s="12"/>
      <c r="Z125" s="12"/>
      <c r="AA125" s="12"/>
      <c r="AB125" s="12"/>
      <c r="AC125" s="12"/>
      <c r="AD125" s="12"/>
      <c r="AE125" s="12"/>
      <c r="AR125" s="211" t="s">
        <v>81</v>
      </c>
      <c r="AT125" s="212" t="s">
        <v>72</v>
      </c>
      <c r="AU125" s="212" t="s">
        <v>73</v>
      </c>
      <c r="AY125" s="211" t="s">
        <v>122</v>
      </c>
      <c r="BK125" s="213">
        <f>BK126+BK159+BK174+BK185+BK232+BK301+BK334</f>
        <v>0</v>
      </c>
    </row>
    <row r="126" spans="1:63" s="12" customFormat="1" ht="22.8" customHeight="1">
      <c r="A126" s="12"/>
      <c r="B126" s="200"/>
      <c r="C126" s="201"/>
      <c r="D126" s="202" t="s">
        <v>72</v>
      </c>
      <c r="E126" s="214" t="s">
        <v>81</v>
      </c>
      <c r="F126" s="214" t="s">
        <v>123</v>
      </c>
      <c r="G126" s="201"/>
      <c r="H126" s="201"/>
      <c r="I126" s="204"/>
      <c r="J126" s="215">
        <f>BK126</f>
        <v>0</v>
      </c>
      <c r="K126" s="201"/>
      <c r="L126" s="206"/>
      <c r="M126" s="207"/>
      <c r="N126" s="208"/>
      <c r="O126" s="208"/>
      <c r="P126" s="209">
        <f>SUM(P127:P158)</f>
        <v>0</v>
      </c>
      <c r="Q126" s="208"/>
      <c r="R126" s="209">
        <f>SUM(R127:R158)</f>
        <v>1.1549479999999999</v>
      </c>
      <c r="S126" s="208"/>
      <c r="T126" s="209">
        <f>SUM(T127:T158)</f>
        <v>2032.938599</v>
      </c>
      <c r="U126" s="210"/>
      <c r="V126" s="12"/>
      <c r="W126" s="12"/>
      <c r="X126" s="12"/>
      <c r="Y126" s="12"/>
      <c r="Z126" s="12"/>
      <c r="AA126" s="12"/>
      <c r="AB126" s="12"/>
      <c r="AC126" s="12"/>
      <c r="AD126" s="12"/>
      <c r="AE126" s="12"/>
      <c r="AR126" s="211" t="s">
        <v>81</v>
      </c>
      <c r="AT126" s="212" t="s">
        <v>72</v>
      </c>
      <c r="AU126" s="212" t="s">
        <v>81</v>
      </c>
      <c r="AY126" s="211" t="s">
        <v>122</v>
      </c>
      <c r="BK126" s="213">
        <f>SUM(BK127:BK158)</f>
        <v>0</v>
      </c>
    </row>
    <row r="127" spans="1:65" s="2" customFormat="1" ht="55.5" customHeight="1">
      <c r="A127" s="37"/>
      <c r="B127" s="38"/>
      <c r="C127" s="216" t="s">
        <v>81</v>
      </c>
      <c r="D127" s="216" t="s">
        <v>124</v>
      </c>
      <c r="E127" s="217" t="s">
        <v>125</v>
      </c>
      <c r="F127" s="218" t="s">
        <v>126</v>
      </c>
      <c r="G127" s="219" t="s">
        <v>127</v>
      </c>
      <c r="H127" s="220">
        <v>3194.169</v>
      </c>
      <c r="I127" s="221"/>
      <c r="J127" s="222">
        <f>ROUND(I127*H127,2)</f>
        <v>0</v>
      </c>
      <c r="K127" s="218" t="s">
        <v>1</v>
      </c>
      <c r="L127" s="43"/>
      <c r="M127" s="223" t="s">
        <v>1</v>
      </c>
      <c r="N127" s="224" t="s">
        <v>38</v>
      </c>
      <c r="O127" s="90"/>
      <c r="P127" s="225">
        <f>O127*H127</f>
        <v>0</v>
      </c>
      <c r="Q127" s="225">
        <v>0.00013</v>
      </c>
      <c r="R127" s="225">
        <f>Q127*H127</f>
        <v>0.41524196999999996</v>
      </c>
      <c r="S127" s="225">
        <v>0.256</v>
      </c>
      <c r="T127" s="225">
        <f>S127*H127</f>
        <v>817.707264</v>
      </c>
      <c r="U127" s="226" t="s">
        <v>1</v>
      </c>
      <c r="V127" s="37"/>
      <c r="W127" s="37"/>
      <c r="X127" s="37"/>
      <c r="Y127" s="37"/>
      <c r="Z127" s="37"/>
      <c r="AA127" s="37"/>
      <c r="AB127" s="37"/>
      <c r="AC127" s="37"/>
      <c r="AD127" s="37"/>
      <c r="AE127" s="37"/>
      <c r="AR127" s="227" t="s">
        <v>128</v>
      </c>
      <c r="AT127" s="227" t="s">
        <v>124</v>
      </c>
      <c r="AU127" s="227" t="s">
        <v>83</v>
      </c>
      <c r="AY127" s="16" t="s">
        <v>122</v>
      </c>
      <c r="BE127" s="228">
        <f>IF(N127="základní",J127,0)</f>
        <v>0</v>
      </c>
      <c r="BF127" s="228">
        <f>IF(N127="snížená",J127,0)</f>
        <v>0</v>
      </c>
      <c r="BG127" s="228">
        <f>IF(N127="zákl. přenesená",J127,0)</f>
        <v>0</v>
      </c>
      <c r="BH127" s="228">
        <f>IF(N127="sníž. přenesená",J127,0)</f>
        <v>0</v>
      </c>
      <c r="BI127" s="228">
        <f>IF(N127="nulová",J127,0)</f>
        <v>0</v>
      </c>
      <c r="BJ127" s="16" t="s">
        <v>81</v>
      </c>
      <c r="BK127" s="228">
        <f>ROUND(I127*H127,2)</f>
        <v>0</v>
      </c>
      <c r="BL127" s="16" t="s">
        <v>128</v>
      </c>
      <c r="BM127" s="227" t="s">
        <v>129</v>
      </c>
    </row>
    <row r="128" spans="1:47" s="2" customFormat="1" ht="12">
      <c r="A128" s="37"/>
      <c r="B128" s="38"/>
      <c r="C128" s="39"/>
      <c r="D128" s="229" t="s">
        <v>130</v>
      </c>
      <c r="E128" s="39"/>
      <c r="F128" s="230" t="s">
        <v>131</v>
      </c>
      <c r="G128" s="39"/>
      <c r="H128" s="39"/>
      <c r="I128" s="231"/>
      <c r="J128" s="39"/>
      <c r="K128" s="39"/>
      <c r="L128" s="43"/>
      <c r="M128" s="232"/>
      <c r="N128" s="233"/>
      <c r="O128" s="90"/>
      <c r="P128" s="90"/>
      <c r="Q128" s="90"/>
      <c r="R128" s="90"/>
      <c r="S128" s="90"/>
      <c r="T128" s="90"/>
      <c r="U128" s="91"/>
      <c r="V128" s="37"/>
      <c r="W128" s="37"/>
      <c r="X128" s="37"/>
      <c r="Y128" s="37"/>
      <c r="Z128" s="37"/>
      <c r="AA128" s="37"/>
      <c r="AB128" s="37"/>
      <c r="AC128" s="37"/>
      <c r="AD128" s="37"/>
      <c r="AE128" s="37"/>
      <c r="AT128" s="16" t="s">
        <v>130</v>
      </c>
      <c r="AU128" s="16" t="s">
        <v>83</v>
      </c>
    </row>
    <row r="129" spans="1:51" s="13" customFormat="1" ht="12">
      <c r="A129" s="13"/>
      <c r="B129" s="234"/>
      <c r="C129" s="235"/>
      <c r="D129" s="229" t="s">
        <v>132</v>
      </c>
      <c r="E129" s="236" t="s">
        <v>1</v>
      </c>
      <c r="F129" s="237" t="s">
        <v>133</v>
      </c>
      <c r="G129" s="235"/>
      <c r="H129" s="238">
        <v>3170.169</v>
      </c>
      <c r="I129" s="239"/>
      <c r="J129" s="235"/>
      <c r="K129" s="235"/>
      <c r="L129" s="240"/>
      <c r="M129" s="241"/>
      <c r="N129" s="242"/>
      <c r="O129" s="242"/>
      <c r="P129" s="242"/>
      <c r="Q129" s="242"/>
      <c r="R129" s="242"/>
      <c r="S129" s="242"/>
      <c r="T129" s="242"/>
      <c r="U129" s="243"/>
      <c r="V129" s="13"/>
      <c r="W129" s="13"/>
      <c r="X129" s="13"/>
      <c r="Y129" s="13"/>
      <c r="Z129" s="13"/>
      <c r="AA129" s="13"/>
      <c r="AB129" s="13"/>
      <c r="AC129" s="13"/>
      <c r="AD129" s="13"/>
      <c r="AE129" s="13"/>
      <c r="AT129" s="244" t="s">
        <v>132</v>
      </c>
      <c r="AU129" s="244" t="s">
        <v>83</v>
      </c>
      <c r="AV129" s="13" t="s">
        <v>83</v>
      </c>
      <c r="AW129" s="13" t="s">
        <v>30</v>
      </c>
      <c r="AX129" s="13" t="s">
        <v>73</v>
      </c>
      <c r="AY129" s="244" t="s">
        <v>122</v>
      </c>
    </row>
    <row r="130" spans="1:51" s="13" customFormat="1" ht="12">
      <c r="A130" s="13"/>
      <c r="B130" s="234"/>
      <c r="C130" s="235"/>
      <c r="D130" s="229" t="s">
        <v>132</v>
      </c>
      <c r="E130" s="236" t="s">
        <v>1</v>
      </c>
      <c r="F130" s="237" t="s">
        <v>134</v>
      </c>
      <c r="G130" s="235"/>
      <c r="H130" s="238">
        <v>24</v>
      </c>
      <c r="I130" s="239"/>
      <c r="J130" s="235"/>
      <c r="K130" s="235"/>
      <c r="L130" s="240"/>
      <c r="M130" s="241"/>
      <c r="N130" s="242"/>
      <c r="O130" s="242"/>
      <c r="P130" s="242"/>
      <c r="Q130" s="242"/>
      <c r="R130" s="242"/>
      <c r="S130" s="242"/>
      <c r="T130" s="242"/>
      <c r="U130" s="243"/>
      <c r="V130" s="13"/>
      <c r="W130" s="13"/>
      <c r="X130" s="13"/>
      <c r="Y130" s="13"/>
      <c r="Z130" s="13"/>
      <c r="AA130" s="13"/>
      <c r="AB130" s="13"/>
      <c r="AC130" s="13"/>
      <c r="AD130" s="13"/>
      <c r="AE130" s="13"/>
      <c r="AT130" s="244" t="s">
        <v>132</v>
      </c>
      <c r="AU130" s="244" t="s">
        <v>83</v>
      </c>
      <c r="AV130" s="13" t="s">
        <v>83</v>
      </c>
      <c r="AW130" s="13" t="s">
        <v>30</v>
      </c>
      <c r="AX130" s="13" t="s">
        <v>73</v>
      </c>
      <c r="AY130" s="244" t="s">
        <v>122</v>
      </c>
    </row>
    <row r="131" spans="1:51" s="14" customFormat="1" ht="12">
      <c r="A131" s="14"/>
      <c r="B131" s="245"/>
      <c r="C131" s="246"/>
      <c r="D131" s="229" t="s">
        <v>132</v>
      </c>
      <c r="E131" s="247" t="s">
        <v>1</v>
      </c>
      <c r="F131" s="248" t="s">
        <v>135</v>
      </c>
      <c r="G131" s="246"/>
      <c r="H131" s="249">
        <v>3194.169</v>
      </c>
      <c r="I131" s="250"/>
      <c r="J131" s="246"/>
      <c r="K131" s="246"/>
      <c r="L131" s="251"/>
      <c r="M131" s="252"/>
      <c r="N131" s="253"/>
      <c r="O131" s="253"/>
      <c r="P131" s="253"/>
      <c r="Q131" s="253"/>
      <c r="R131" s="253"/>
      <c r="S131" s="253"/>
      <c r="T131" s="253"/>
      <c r="U131" s="254"/>
      <c r="V131" s="14"/>
      <c r="W131" s="14"/>
      <c r="X131" s="14"/>
      <c r="Y131" s="14"/>
      <c r="Z131" s="14"/>
      <c r="AA131" s="14"/>
      <c r="AB131" s="14"/>
      <c r="AC131" s="14"/>
      <c r="AD131" s="14"/>
      <c r="AE131" s="14"/>
      <c r="AT131" s="255" t="s">
        <v>132</v>
      </c>
      <c r="AU131" s="255" t="s">
        <v>83</v>
      </c>
      <c r="AV131" s="14" t="s">
        <v>128</v>
      </c>
      <c r="AW131" s="14" t="s">
        <v>30</v>
      </c>
      <c r="AX131" s="14" t="s">
        <v>81</v>
      </c>
      <c r="AY131" s="255" t="s">
        <v>122</v>
      </c>
    </row>
    <row r="132" spans="1:65" s="2" customFormat="1" ht="49.05" customHeight="1">
      <c r="A132" s="37"/>
      <c r="B132" s="38"/>
      <c r="C132" s="216" t="s">
        <v>83</v>
      </c>
      <c r="D132" s="216" t="s">
        <v>124</v>
      </c>
      <c r="E132" s="217" t="s">
        <v>136</v>
      </c>
      <c r="F132" s="218" t="s">
        <v>137</v>
      </c>
      <c r="G132" s="219" t="s">
        <v>127</v>
      </c>
      <c r="H132" s="220">
        <v>10567.229</v>
      </c>
      <c r="I132" s="221"/>
      <c r="J132" s="222">
        <f>ROUND(I132*H132,2)</f>
        <v>0</v>
      </c>
      <c r="K132" s="218" t="s">
        <v>138</v>
      </c>
      <c r="L132" s="43"/>
      <c r="M132" s="223" t="s">
        <v>1</v>
      </c>
      <c r="N132" s="224" t="s">
        <v>38</v>
      </c>
      <c r="O132" s="90"/>
      <c r="P132" s="225">
        <f>O132*H132</f>
        <v>0</v>
      </c>
      <c r="Q132" s="225">
        <v>7E-05</v>
      </c>
      <c r="R132" s="225">
        <f>Q132*H132</f>
        <v>0.7397060299999999</v>
      </c>
      <c r="S132" s="225">
        <v>0.115</v>
      </c>
      <c r="T132" s="225">
        <f>S132*H132</f>
        <v>1215.231335</v>
      </c>
      <c r="U132" s="226" t="s">
        <v>1</v>
      </c>
      <c r="V132" s="37"/>
      <c r="W132" s="37"/>
      <c r="X132" s="37"/>
      <c r="Y132" s="37"/>
      <c r="Z132" s="37"/>
      <c r="AA132" s="37"/>
      <c r="AB132" s="37"/>
      <c r="AC132" s="37"/>
      <c r="AD132" s="37"/>
      <c r="AE132" s="37"/>
      <c r="AR132" s="227" t="s">
        <v>128</v>
      </c>
      <c r="AT132" s="227" t="s">
        <v>124</v>
      </c>
      <c r="AU132" s="227" t="s">
        <v>83</v>
      </c>
      <c r="AY132" s="16" t="s">
        <v>122</v>
      </c>
      <c r="BE132" s="228">
        <f>IF(N132="základní",J132,0)</f>
        <v>0</v>
      </c>
      <c r="BF132" s="228">
        <f>IF(N132="snížená",J132,0)</f>
        <v>0</v>
      </c>
      <c r="BG132" s="228">
        <f>IF(N132="zákl. přenesená",J132,0)</f>
        <v>0</v>
      </c>
      <c r="BH132" s="228">
        <f>IF(N132="sníž. přenesená",J132,0)</f>
        <v>0</v>
      </c>
      <c r="BI132" s="228">
        <f>IF(N132="nulová",J132,0)</f>
        <v>0</v>
      </c>
      <c r="BJ132" s="16" t="s">
        <v>81</v>
      </c>
      <c r="BK132" s="228">
        <f>ROUND(I132*H132,2)</f>
        <v>0</v>
      </c>
      <c r="BL132" s="16" t="s">
        <v>128</v>
      </c>
      <c r="BM132" s="227" t="s">
        <v>139</v>
      </c>
    </row>
    <row r="133" spans="1:47" s="2" customFormat="1" ht="12">
      <c r="A133" s="37"/>
      <c r="B133" s="38"/>
      <c r="C133" s="39"/>
      <c r="D133" s="256" t="s">
        <v>140</v>
      </c>
      <c r="E133" s="39"/>
      <c r="F133" s="257" t="s">
        <v>141</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140</v>
      </c>
      <c r="AU133" s="16" t="s">
        <v>83</v>
      </c>
    </row>
    <row r="134" spans="1:47" s="2" customFormat="1" ht="12">
      <c r="A134" s="37"/>
      <c r="B134" s="38"/>
      <c r="C134" s="39"/>
      <c r="D134" s="229" t="s">
        <v>130</v>
      </c>
      <c r="E134" s="39"/>
      <c r="F134" s="230" t="s">
        <v>131</v>
      </c>
      <c r="G134" s="39"/>
      <c r="H134" s="39"/>
      <c r="I134" s="231"/>
      <c r="J134" s="39"/>
      <c r="K134" s="39"/>
      <c r="L134" s="43"/>
      <c r="M134" s="232"/>
      <c r="N134" s="233"/>
      <c r="O134" s="90"/>
      <c r="P134" s="90"/>
      <c r="Q134" s="90"/>
      <c r="R134" s="90"/>
      <c r="S134" s="90"/>
      <c r="T134" s="90"/>
      <c r="U134" s="91"/>
      <c r="V134" s="37"/>
      <c r="W134" s="37"/>
      <c r="X134" s="37"/>
      <c r="Y134" s="37"/>
      <c r="Z134" s="37"/>
      <c r="AA134" s="37"/>
      <c r="AB134" s="37"/>
      <c r="AC134" s="37"/>
      <c r="AD134" s="37"/>
      <c r="AE134" s="37"/>
      <c r="AT134" s="16" t="s">
        <v>130</v>
      </c>
      <c r="AU134" s="16" t="s">
        <v>83</v>
      </c>
    </row>
    <row r="135" spans="1:51" s="13" customFormat="1" ht="12">
      <c r="A135" s="13"/>
      <c r="B135" s="234"/>
      <c r="C135" s="235"/>
      <c r="D135" s="229" t="s">
        <v>132</v>
      </c>
      <c r="E135" s="236" t="s">
        <v>1</v>
      </c>
      <c r="F135" s="237" t="s">
        <v>142</v>
      </c>
      <c r="G135" s="235"/>
      <c r="H135" s="238">
        <v>10567.229</v>
      </c>
      <c r="I135" s="239"/>
      <c r="J135" s="235"/>
      <c r="K135" s="235"/>
      <c r="L135" s="240"/>
      <c r="M135" s="241"/>
      <c r="N135" s="242"/>
      <c r="O135" s="242"/>
      <c r="P135" s="242"/>
      <c r="Q135" s="242"/>
      <c r="R135" s="242"/>
      <c r="S135" s="242"/>
      <c r="T135" s="242"/>
      <c r="U135" s="243"/>
      <c r="V135" s="13"/>
      <c r="W135" s="13"/>
      <c r="X135" s="13"/>
      <c r="Y135" s="13"/>
      <c r="Z135" s="13"/>
      <c r="AA135" s="13"/>
      <c r="AB135" s="13"/>
      <c r="AC135" s="13"/>
      <c r="AD135" s="13"/>
      <c r="AE135" s="13"/>
      <c r="AT135" s="244" t="s">
        <v>132</v>
      </c>
      <c r="AU135" s="244" t="s">
        <v>83</v>
      </c>
      <c r="AV135" s="13" t="s">
        <v>83</v>
      </c>
      <c r="AW135" s="13" t="s">
        <v>30</v>
      </c>
      <c r="AX135" s="13" t="s">
        <v>81</v>
      </c>
      <c r="AY135" s="244" t="s">
        <v>122</v>
      </c>
    </row>
    <row r="136" spans="1:65" s="2" customFormat="1" ht="33" customHeight="1">
      <c r="A136" s="37"/>
      <c r="B136" s="38"/>
      <c r="C136" s="216" t="s">
        <v>143</v>
      </c>
      <c r="D136" s="216" t="s">
        <v>124</v>
      </c>
      <c r="E136" s="217" t="s">
        <v>144</v>
      </c>
      <c r="F136" s="218" t="s">
        <v>145</v>
      </c>
      <c r="G136" s="219" t="s">
        <v>146</v>
      </c>
      <c r="H136" s="220">
        <v>1.5</v>
      </c>
      <c r="I136" s="221"/>
      <c r="J136" s="222">
        <f>ROUND(I136*H136,2)</f>
        <v>0</v>
      </c>
      <c r="K136" s="218" t="s">
        <v>138</v>
      </c>
      <c r="L136" s="43"/>
      <c r="M136" s="223" t="s">
        <v>1</v>
      </c>
      <c r="N136" s="224" t="s">
        <v>38</v>
      </c>
      <c r="O136" s="90"/>
      <c r="P136" s="225">
        <f>O136*H136</f>
        <v>0</v>
      </c>
      <c r="Q136" s="225">
        <v>0</v>
      </c>
      <c r="R136" s="225">
        <f>Q136*H136</f>
        <v>0</v>
      </c>
      <c r="S136" s="225">
        <v>0</v>
      </c>
      <c r="T136" s="225">
        <f>S136*H136</f>
        <v>0</v>
      </c>
      <c r="U136" s="226" t="s">
        <v>1</v>
      </c>
      <c r="V136" s="37"/>
      <c r="W136" s="37"/>
      <c r="X136" s="37"/>
      <c r="Y136" s="37"/>
      <c r="Z136" s="37"/>
      <c r="AA136" s="37"/>
      <c r="AB136" s="37"/>
      <c r="AC136" s="37"/>
      <c r="AD136" s="37"/>
      <c r="AE136" s="37"/>
      <c r="AR136" s="227" t="s">
        <v>128</v>
      </c>
      <c r="AT136" s="227" t="s">
        <v>124</v>
      </c>
      <c r="AU136" s="227" t="s">
        <v>83</v>
      </c>
      <c r="AY136" s="16" t="s">
        <v>122</v>
      </c>
      <c r="BE136" s="228">
        <f>IF(N136="základní",J136,0)</f>
        <v>0</v>
      </c>
      <c r="BF136" s="228">
        <f>IF(N136="snížená",J136,0)</f>
        <v>0</v>
      </c>
      <c r="BG136" s="228">
        <f>IF(N136="zákl. přenesená",J136,0)</f>
        <v>0</v>
      </c>
      <c r="BH136" s="228">
        <f>IF(N136="sníž. přenesená",J136,0)</f>
        <v>0</v>
      </c>
      <c r="BI136" s="228">
        <f>IF(N136="nulová",J136,0)</f>
        <v>0</v>
      </c>
      <c r="BJ136" s="16" t="s">
        <v>81</v>
      </c>
      <c r="BK136" s="228">
        <f>ROUND(I136*H136,2)</f>
        <v>0</v>
      </c>
      <c r="BL136" s="16" t="s">
        <v>128</v>
      </c>
      <c r="BM136" s="227" t="s">
        <v>147</v>
      </c>
    </row>
    <row r="137" spans="1:47" s="2" customFormat="1" ht="12">
      <c r="A137" s="37"/>
      <c r="B137" s="38"/>
      <c r="C137" s="39"/>
      <c r="D137" s="256" t="s">
        <v>140</v>
      </c>
      <c r="E137" s="39"/>
      <c r="F137" s="257" t="s">
        <v>148</v>
      </c>
      <c r="G137" s="39"/>
      <c r="H137" s="39"/>
      <c r="I137" s="231"/>
      <c r="J137" s="39"/>
      <c r="K137" s="39"/>
      <c r="L137" s="43"/>
      <c r="M137" s="232"/>
      <c r="N137" s="233"/>
      <c r="O137" s="90"/>
      <c r="P137" s="90"/>
      <c r="Q137" s="90"/>
      <c r="R137" s="90"/>
      <c r="S137" s="90"/>
      <c r="T137" s="90"/>
      <c r="U137" s="91"/>
      <c r="V137" s="37"/>
      <c r="W137" s="37"/>
      <c r="X137" s="37"/>
      <c r="Y137" s="37"/>
      <c r="Z137" s="37"/>
      <c r="AA137" s="37"/>
      <c r="AB137" s="37"/>
      <c r="AC137" s="37"/>
      <c r="AD137" s="37"/>
      <c r="AE137" s="37"/>
      <c r="AT137" s="16" t="s">
        <v>140</v>
      </c>
      <c r="AU137" s="16" t="s">
        <v>83</v>
      </c>
    </row>
    <row r="138" spans="1:47" s="2" customFormat="1" ht="12">
      <c r="A138" s="37"/>
      <c r="B138" s="38"/>
      <c r="C138" s="39"/>
      <c r="D138" s="229" t="s">
        <v>130</v>
      </c>
      <c r="E138" s="39"/>
      <c r="F138" s="230" t="s">
        <v>149</v>
      </c>
      <c r="G138" s="39"/>
      <c r="H138" s="39"/>
      <c r="I138" s="231"/>
      <c r="J138" s="39"/>
      <c r="K138" s="39"/>
      <c r="L138" s="43"/>
      <c r="M138" s="232"/>
      <c r="N138" s="233"/>
      <c r="O138" s="90"/>
      <c r="P138" s="90"/>
      <c r="Q138" s="90"/>
      <c r="R138" s="90"/>
      <c r="S138" s="90"/>
      <c r="T138" s="90"/>
      <c r="U138" s="91"/>
      <c r="V138" s="37"/>
      <c r="W138" s="37"/>
      <c r="X138" s="37"/>
      <c r="Y138" s="37"/>
      <c r="Z138" s="37"/>
      <c r="AA138" s="37"/>
      <c r="AB138" s="37"/>
      <c r="AC138" s="37"/>
      <c r="AD138" s="37"/>
      <c r="AE138" s="37"/>
      <c r="AT138" s="16" t="s">
        <v>130</v>
      </c>
      <c r="AU138" s="16" t="s">
        <v>83</v>
      </c>
    </row>
    <row r="139" spans="1:51" s="13" customFormat="1" ht="12">
      <c r="A139" s="13"/>
      <c r="B139" s="234"/>
      <c r="C139" s="235"/>
      <c r="D139" s="229" t="s">
        <v>132</v>
      </c>
      <c r="E139" s="236" t="s">
        <v>1</v>
      </c>
      <c r="F139" s="237" t="s">
        <v>150</v>
      </c>
      <c r="G139" s="235"/>
      <c r="H139" s="238">
        <v>1.5</v>
      </c>
      <c r="I139" s="239"/>
      <c r="J139" s="235"/>
      <c r="K139" s="235"/>
      <c r="L139" s="240"/>
      <c r="M139" s="241"/>
      <c r="N139" s="242"/>
      <c r="O139" s="242"/>
      <c r="P139" s="242"/>
      <c r="Q139" s="242"/>
      <c r="R139" s="242"/>
      <c r="S139" s="242"/>
      <c r="T139" s="242"/>
      <c r="U139" s="243"/>
      <c r="V139" s="13"/>
      <c r="W139" s="13"/>
      <c r="X139" s="13"/>
      <c r="Y139" s="13"/>
      <c r="Z139" s="13"/>
      <c r="AA139" s="13"/>
      <c r="AB139" s="13"/>
      <c r="AC139" s="13"/>
      <c r="AD139" s="13"/>
      <c r="AE139" s="13"/>
      <c r="AT139" s="244" t="s">
        <v>132</v>
      </c>
      <c r="AU139" s="244" t="s">
        <v>83</v>
      </c>
      <c r="AV139" s="13" t="s">
        <v>83</v>
      </c>
      <c r="AW139" s="13" t="s">
        <v>30</v>
      </c>
      <c r="AX139" s="13" t="s">
        <v>81</v>
      </c>
      <c r="AY139" s="244" t="s">
        <v>122</v>
      </c>
    </row>
    <row r="140" spans="1:65" s="2" customFormat="1" ht="49.05" customHeight="1">
      <c r="A140" s="37"/>
      <c r="B140" s="38"/>
      <c r="C140" s="216" t="s">
        <v>128</v>
      </c>
      <c r="D140" s="216" t="s">
        <v>124</v>
      </c>
      <c r="E140" s="217" t="s">
        <v>151</v>
      </c>
      <c r="F140" s="218" t="s">
        <v>152</v>
      </c>
      <c r="G140" s="219" t="s">
        <v>146</v>
      </c>
      <c r="H140" s="220">
        <v>12</v>
      </c>
      <c r="I140" s="221"/>
      <c r="J140" s="222">
        <f>ROUND(I140*H140,2)</f>
        <v>0</v>
      </c>
      <c r="K140" s="218" t="s">
        <v>138</v>
      </c>
      <c r="L140" s="43"/>
      <c r="M140" s="223" t="s">
        <v>1</v>
      </c>
      <c r="N140" s="224" t="s">
        <v>38</v>
      </c>
      <c r="O140" s="90"/>
      <c r="P140" s="225">
        <f>O140*H140</f>
        <v>0</v>
      </c>
      <c r="Q140" s="225">
        <v>0</v>
      </c>
      <c r="R140" s="225">
        <f>Q140*H140</f>
        <v>0</v>
      </c>
      <c r="S140" s="225">
        <v>0</v>
      </c>
      <c r="T140" s="225">
        <f>S140*H140</f>
        <v>0</v>
      </c>
      <c r="U140" s="226" t="s">
        <v>1</v>
      </c>
      <c r="V140" s="37"/>
      <c r="W140" s="37"/>
      <c r="X140" s="37"/>
      <c r="Y140" s="37"/>
      <c r="Z140" s="37"/>
      <c r="AA140" s="37"/>
      <c r="AB140" s="37"/>
      <c r="AC140" s="37"/>
      <c r="AD140" s="37"/>
      <c r="AE140" s="37"/>
      <c r="AR140" s="227" t="s">
        <v>128</v>
      </c>
      <c r="AT140" s="227" t="s">
        <v>124</v>
      </c>
      <c r="AU140" s="227" t="s">
        <v>83</v>
      </c>
      <c r="AY140" s="16" t="s">
        <v>122</v>
      </c>
      <c r="BE140" s="228">
        <f>IF(N140="základní",J140,0)</f>
        <v>0</v>
      </c>
      <c r="BF140" s="228">
        <f>IF(N140="snížená",J140,0)</f>
        <v>0</v>
      </c>
      <c r="BG140" s="228">
        <f>IF(N140="zákl. přenesená",J140,0)</f>
        <v>0</v>
      </c>
      <c r="BH140" s="228">
        <f>IF(N140="sníž. přenesená",J140,0)</f>
        <v>0</v>
      </c>
      <c r="BI140" s="228">
        <f>IF(N140="nulová",J140,0)</f>
        <v>0</v>
      </c>
      <c r="BJ140" s="16" t="s">
        <v>81</v>
      </c>
      <c r="BK140" s="228">
        <f>ROUND(I140*H140,2)</f>
        <v>0</v>
      </c>
      <c r="BL140" s="16" t="s">
        <v>128</v>
      </c>
      <c r="BM140" s="227" t="s">
        <v>153</v>
      </c>
    </row>
    <row r="141" spans="1:47" s="2" customFormat="1" ht="12">
      <c r="A141" s="37"/>
      <c r="B141" s="38"/>
      <c r="C141" s="39"/>
      <c r="D141" s="256" t="s">
        <v>140</v>
      </c>
      <c r="E141" s="39"/>
      <c r="F141" s="257" t="s">
        <v>154</v>
      </c>
      <c r="G141" s="39"/>
      <c r="H141" s="39"/>
      <c r="I141" s="231"/>
      <c r="J141" s="39"/>
      <c r="K141" s="39"/>
      <c r="L141" s="43"/>
      <c r="M141" s="232"/>
      <c r="N141" s="233"/>
      <c r="O141" s="90"/>
      <c r="P141" s="90"/>
      <c r="Q141" s="90"/>
      <c r="R141" s="90"/>
      <c r="S141" s="90"/>
      <c r="T141" s="90"/>
      <c r="U141" s="91"/>
      <c r="V141" s="37"/>
      <c r="W141" s="37"/>
      <c r="X141" s="37"/>
      <c r="Y141" s="37"/>
      <c r="Z141" s="37"/>
      <c r="AA141" s="37"/>
      <c r="AB141" s="37"/>
      <c r="AC141" s="37"/>
      <c r="AD141" s="37"/>
      <c r="AE141" s="37"/>
      <c r="AT141" s="16" t="s">
        <v>140</v>
      </c>
      <c r="AU141" s="16" t="s">
        <v>83</v>
      </c>
    </row>
    <row r="142" spans="1:47" s="2" customFormat="1" ht="12">
      <c r="A142" s="37"/>
      <c r="B142" s="38"/>
      <c r="C142" s="39"/>
      <c r="D142" s="229" t="s">
        <v>130</v>
      </c>
      <c r="E142" s="39"/>
      <c r="F142" s="230" t="s">
        <v>155</v>
      </c>
      <c r="G142" s="39"/>
      <c r="H142" s="39"/>
      <c r="I142" s="231"/>
      <c r="J142" s="39"/>
      <c r="K142" s="39"/>
      <c r="L142" s="43"/>
      <c r="M142" s="232"/>
      <c r="N142" s="233"/>
      <c r="O142" s="90"/>
      <c r="P142" s="90"/>
      <c r="Q142" s="90"/>
      <c r="R142" s="90"/>
      <c r="S142" s="90"/>
      <c r="T142" s="90"/>
      <c r="U142" s="91"/>
      <c r="V142" s="37"/>
      <c r="W142" s="37"/>
      <c r="X142" s="37"/>
      <c r="Y142" s="37"/>
      <c r="Z142" s="37"/>
      <c r="AA142" s="37"/>
      <c r="AB142" s="37"/>
      <c r="AC142" s="37"/>
      <c r="AD142" s="37"/>
      <c r="AE142" s="37"/>
      <c r="AT142" s="16" t="s">
        <v>130</v>
      </c>
      <c r="AU142" s="16" t="s">
        <v>83</v>
      </c>
    </row>
    <row r="143" spans="1:51" s="13" customFormat="1" ht="12">
      <c r="A143" s="13"/>
      <c r="B143" s="234"/>
      <c r="C143" s="235"/>
      <c r="D143" s="229" t="s">
        <v>132</v>
      </c>
      <c r="E143" s="236" t="s">
        <v>1</v>
      </c>
      <c r="F143" s="237" t="s">
        <v>156</v>
      </c>
      <c r="G143" s="235"/>
      <c r="H143" s="238">
        <v>12</v>
      </c>
      <c r="I143" s="239"/>
      <c r="J143" s="235"/>
      <c r="K143" s="235"/>
      <c r="L143" s="240"/>
      <c r="M143" s="241"/>
      <c r="N143" s="242"/>
      <c r="O143" s="242"/>
      <c r="P143" s="242"/>
      <c r="Q143" s="242"/>
      <c r="R143" s="242"/>
      <c r="S143" s="242"/>
      <c r="T143" s="242"/>
      <c r="U143" s="243"/>
      <c r="V143" s="13"/>
      <c r="W143" s="13"/>
      <c r="X143" s="13"/>
      <c r="Y143" s="13"/>
      <c r="Z143" s="13"/>
      <c r="AA143" s="13"/>
      <c r="AB143" s="13"/>
      <c r="AC143" s="13"/>
      <c r="AD143" s="13"/>
      <c r="AE143" s="13"/>
      <c r="AT143" s="244" t="s">
        <v>132</v>
      </c>
      <c r="AU143" s="244" t="s">
        <v>83</v>
      </c>
      <c r="AV143" s="13" t="s">
        <v>83</v>
      </c>
      <c r="AW143" s="13" t="s">
        <v>30</v>
      </c>
      <c r="AX143" s="13" t="s">
        <v>81</v>
      </c>
      <c r="AY143" s="244" t="s">
        <v>122</v>
      </c>
    </row>
    <row r="144" spans="1:65" s="2" customFormat="1" ht="62.7" customHeight="1">
      <c r="A144" s="37"/>
      <c r="B144" s="38"/>
      <c r="C144" s="216" t="s">
        <v>157</v>
      </c>
      <c r="D144" s="216" t="s">
        <v>124</v>
      </c>
      <c r="E144" s="217" t="s">
        <v>158</v>
      </c>
      <c r="F144" s="218" t="s">
        <v>159</v>
      </c>
      <c r="G144" s="219" t="s">
        <v>146</v>
      </c>
      <c r="H144" s="220">
        <v>13.5</v>
      </c>
      <c r="I144" s="221"/>
      <c r="J144" s="222">
        <f>ROUND(I144*H144,2)</f>
        <v>0</v>
      </c>
      <c r="K144" s="218" t="s">
        <v>138</v>
      </c>
      <c r="L144" s="43"/>
      <c r="M144" s="223" t="s">
        <v>1</v>
      </c>
      <c r="N144" s="224" t="s">
        <v>38</v>
      </c>
      <c r="O144" s="90"/>
      <c r="P144" s="225">
        <f>O144*H144</f>
        <v>0</v>
      </c>
      <c r="Q144" s="225">
        <v>0</v>
      </c>
      <c r="R144" s="225">
        <f>Q144*H144</f>
        <v>0</v>
      </c>
      <c r="S144" s="225">
        <v>0</v>
      </c>
      <c r="T144" s="225">
        <f>S144*H144</f>
        <v>0</v>
      </c>
      <c r="U144" s="226" t="s">
        <v>1</v>
      </c>
      <c r="V144" s="37"/>
      <c r="W144" s="37"/>
      <c r="X144" s="37"/>
      <c r="Y144" s="37"/>
      <c r="Z144" s="37"/>
      <c r="AA144" s="37"/>
      <c r="AB144" s="37"/>
      <c r="AC144" s="37"/>
      <c r="AD144" s="37"/>
      <c r="AE144" s="37"/>
      <c r="AR144" s="227" t="s">
        <v>128</v>
      </c>
      <c r="AT144" s="227" t="s">
        <v>124</v>
      </c>
      <c r="AU144" s="227" t="s">
        <v>83</v>
      </c>
      <c r="AY144" s="16" t="s">
        <v>122</v>
      </c>
      <c r="BE144" s="228">
        <f>IF(N144="základní",J144,0)</f>
        <v>0</v>
      </c>
      <c r="BF144" s="228">
        <f>IF(N144="snížená",J144,0)</f>
        <v>0</v>
      </c>
      <c r="BG144" s="228">
        <f>IF(N144="zákl. přenesená",J144,0)</f>
        <v>0</v>
      </c>
      <c r="BH144" s="228">
        <f>IF(N144="sníž. přenesená",J144,0)</f>
        <v>0</v>
      </c>
      <c r="BI144" s="228">
        <f>IF(N144="nulová",J144,0)</f>
        <v>0</v>
      </c>
      <c r="BJ144" s="16" t="s">
        <v>81</v>
      </c>
      <c r="BK144" s="228">
        <f>ROUND(I144*H144,2)</f>
        <v>0</v>
      </c>
      <c r="BL144" s="16" t="s">
        <v>128</v>
      </c>
      <c r="BM144" s="227" t="s">
        <v>160</v>
      </c>
    </row>
    <row r="145" spans="1:47" s="2" customFormat="1" ht="12">
      <c r="A145" s="37"/>
      <c r="B145" s="38"/>
      <c r="C145" s="39"/>
      <c r="D145" s="256" t="s">
        <v>140</v>
      </c>
      <c r="E145" s="39"/>
      <c r="F145" s="257" t="s">
        <v>161</v>
      </c>
      <c r="G145" s="39"/>
      <c r="H145" s="39"/>
      <c r="I145" s="231"/>
      <c r="J145" s="39"/>
      <c r="K145" s="39"/>
      <c r="L145" s="43"/>
      <c r="M145" s="232"/>
      <c r="N145" s="233"/>
      <c r="O145" s="90"/>
      <c r="P145" s="90"/>
      <c r="Q145" s="90"/>
      <c r="R145" s="90"/>
      <c r="S145" s="90"/>
      <c r="T145" s="90"/>
      <c r="U145" s="91"/>
      <c r="V145" s="37"/>
      <c r="W145" s="37"/>
      <c r="X145" s="37"/>
      <c r="Y145" s="37"/>
      <c r="Z145" s="37"/>
      <c r="AA145" s="37"/>
      <c r="AB145" s="37"/>
      <c r="AC145" s="37"/>
      <c r="AD145" s="37"/>
      <c r="AE145" s="37"/>
      <c r="AT145" s="16" t="s">
        <v>140</v>
      </c>
      <c r="AU145" s="16" t="s">
        <v>83</v>
      </c>
    </row>
    <row r="146" spans="1:47" s="2" customFormat="1" ht="12">
      <c r="A146" s="37"/>
      <c r="B146" s="38"/>
      <c r="C146" s="39"/>
      <c r="D146" s="229" t="s">
        <v>130</v>
      </c>
      <c r="E146" s="39"/>
      <c r="F146" s="230" t="s">
        <v>162</v>
      </c>
      <c r="G146" s="39"/>
      <c r="H146" s="39"/>
      <c r="I146" s="231"/>
      <c r="J146" s="39"/>
      <c r="K146" s="39"/>
      <c r="L146" s="43"/>
      <c r="M146" s="232"/>
      <c r="N146" s="233"/>
      <c r="O146" s="90"/>
      <c r="P146" s="90"/>
      <c r="Q146" s="90"/>
      <c r="R146" s="90"/>
      <c r="S146" s="90"/>
      <c r="T146" s="90"/>
      <c r="U146" s="91"/>
      <c r="V146" s="37"/>
      <c r="W146" s="37"/>
      <c r="X146" s="37"/>
      <c r="Y146" s="37"/>
      <c r="Z146" s="37"/>
      <c r="AA146" s="37"/>
      <c r="AB146" s="37"/>
      <c r="AC146" s="37"/>
      <c r="AD146" s="37"/>
      <c r="AE146" s="37"/>
      <c r="AT146" s="16" t="s">
        <v>130</v>
      </c>
      <c r="AU146" s="16" t="s">
        <v>83</v>
      </c>
    </row>
    <row r="147" spans="1:65" s="2" customFormat="1" ht="44.25" customHeight="1">
      <c r="A147" s="37"/>
      <c r="B147" s="38"/>
      <c r="C147" s="216" t="s">
        <v>163</v>
      </c>
      <c r="D147" s="216" t="s">
        <v>124</v>
      </c>
      <c r="E147" s="217" t="s">
        <v>164</v>
      </c>
      <c r="F147" s="218" t="s">
        <v>165</v>
      </c>
      <c r="G147" s="219" t="s">
        <v>146</v>
      </c>
      <c r="H147" s="220">
        <v>19.68</v>
      </c>
      <c r="I147" s="221"/>
      <c r="J147" s="222">
        <f>ROUND(I147*H147,2)</f>
        <v>0</v>
      </c>
      <c r="K147" s="218" t="s">
        <v>138</v>
      </c>
      <c r="L147" s="43"/>
      <c r="M147" s="223" t="s">
        <v>1</v>
      </c>
      <c r="N147" s="224" t="s">
        <v>38</v>
      </c>
      <c r="O147" s="90"/>
      <c r="P147" s="225">
        <f>O147*H147</f>
        <v>0</v>
      </c>
      <c r="Q147" s="225">
        <v>0</v>
      </c>
      <c r="R147" s="225">
        <f>Q147*H147</f>
        <v>0</v>
      </c>
      <c r="S147" s="225">
        <v>0</v>
      </c>
      <c r="T147" s="225">
        <f>S147*H147</f>
        <v>0</v>
      </c>
      <c r="U147" s="226" t="s">
        <v>1</v>
      </c>
      <c r="V147" s="37"/>
      <c r="W147" s="37"/>
      <c r="X147" s="37"/>
      <c r="Y147" s="37"/>
      <c r="Z147" s="37"/>
      <c r="AA147" s="37"/>
      <c r="AB147" s="37"/>
      <c r="AC147" s="37"/>
      <c r="AD147" s="37"/>
      <c r="AE147" s="37"/>
      <c r="AR147" s="227" t="s">
        <v>128</v>
      </c>
      <c r="AT147" s="227" t="s">
        <v>124</v>
      </c>
      <c r="AU147" s="227" t="s">
        <v>83</v>
      </c>
      <c r="AY147" s="16" t="s">
        <v>122</v>
      </c>
      <c r="BE147" s="228">
        <f>IF(N147="základní",J147,0)</f>
        <v>0</v>
      </c>
      <c r="BF147" s="228">
        <f>IF(N147="snížená",J147,0)</f>
        <v>0</v>
      </c>
      <c r="BG147" s="228">
        <f>IF(N147="zákl. přenesená",J147,0)</f>
        <v>0</v>
      </c>
      <c r="BH147" s="228">
        <f>IF(N147="sníž. přenesená",J147,0)</f>
        <v>0</v>
      </c>
      <c r="BI147" s="228">
        <f>IF(N147="nulová",J147,0)</f>
        <v>0</v>
      </c>
      <c r="BJ147" s="16" t="s">
        <v>81</v>
      </c>
      <c r="BK147" s="228">
        <f>ROUND(I147*H147,2)</f>
        <v>0</v>
      </c>
      <c r="BL147" s="16" t="s">
        <v>128</v>
      </c>
      <c r="BM147" s="227" t="s">
        <v>166</v>
      </c>
    </row>
    <row r="148" spans="1:47" s="2" customFormat="1" ht="12">
      <c r="A148" s="37"/>
      <c r="B148" s="38"/>
      <c r="C148" s="39"/>
      <c r="D148" s="256" t="s">
        <v>140</v>
      </c>
      <c r="E148" s="39"/>
      <c r="F148" s="257" t="s">
        <v>167</v>
      </c>
      <c r="G148" s="39"/>
      <c r="H148" s="39"/>
      <c r="I148" s="231"/>
      <c r="J148" s="39"/>
      <c r="K148" s="39"/>
      <c r="L148" s="43"/>
      <c r="M148" s="232"/>
      <c r="N148" s="233"/>
      <c r="O148" s="90"/>
      <c r="P148" s="90"/>
      <c r="Q148" s="90"/>
      <c r="R148" s="90"/>
      <c r="S148" s="90"/>
      <c r="T148" s="90"/>
      <c r="U148" s="91"/>
      <c r="V148" s="37"/>
      <c r="W148" s="37"/>
      <c r="X148" s="37"/>
      <c r="Y148" s="37"/>
      <c r="Z148" s="37"/>
      <c r="AA148" s="37"/>
      <c r="AB148" s="37"/>
      <c r="AC148" s="37"/>
      <c r="AD148" s="37"/>
      <c r="AE148" s="37"/>
      <c r="AT148" s="16" t="s">
        <v>140</v>
      </c>
      <c r="AU148" s="16" t="s">
        <v>83</v>
      </c>
    </row>
    <row r="149" spans="1:47" s="2" customFormat="1" ht="12">
      <c r="A149" s="37"/>
      <c r="B149" s="38"/>
      <c r="C149" s="39"/>
      <c r="D149" s="229" t="s">
        <v>130</v>
      </c>
      <c r="E149" s="39"/>
      <c r="F149" s="230" t="s">
        <v>168</v>
      </c>
      <c r="G149" s="39"/>
      <c r="H149" s="39"/>
      <c r="I149" s="231"/>
      <c r="J149" s="39"/>
      <c r="K149" s="39"/>
      <c r="L149" s="43"/>
      <c r="M149" s="232"/>
      <c r="N149" s="233"/>
      <c r="O149" s="90"/>
      <c r="P149" s="90"/>
      <c r="Q149" s="90"/>
      <c r="R149" s="90"/>
      <c r="S149" s="90"/>
      <c r="T149" s="90"/>
      <c r="U149" s="91"/>
      <c r="V149" s="37"/>
      <c r="W149" s="37"/>
      <c r="X149" s="37"/>
      <c r="Y149" s="37"/>
      <c r="Z149" s="37"/>
      <c r="AA149" s="37"/>
      <c r="AB149" s="37"/>
      <c r="AC149" s="37"/>
      <c r="AD149" s="37"/>
      <c r="AE149" s="37"/>
      <c r="AT149" s="16" t="s">
        <v>130</v>
      </c>
      <c r="AU149" s="16" t="s">
        <v>83</v>
      </c>
    </row>
    <row r="150" spans="1:51" s="13" customFormat="1" ht="12">
      <c r="A150" s="13"/>
      <c r="B150" s="234"/>
      <c r="C150" s="235"/>
      <c r="D150" s="229" t="s">
        <v>132</v>
      </c>
      <c r="E150" s="236" t="s">
        <v>1</v>
      </c>
      <c r="F150" s="237" t="s">
        <v>169</v>
      </c>
      <c r="G150" s="235"/>
      <c r="H150" s="238">
        <v>7.68</v>
      </c>
      <c r="I150" s="239"/>
      <c r="J150" s="235"/>
      <c r="K150" s="235"/>
      <c r="L150" s="240"/>
      <c r="M150" s="241"/>
      <c r="N150" s="242"/>
      <c r="O150" s="242"/>
      <c r="P150" s="242"/>
      <c r="Q150" s="242"/>
      <c r="R150" s="242"/>
      <c r="S150" s="242"/>
      <c r="T150" s="242"/>
      <c r="U150" s="243"/>
      <c r="V150" s="13"/>
      <c r="W150" s="13"/>
      <c r="X150" s="13"/>
      <c r="Y150" s="13"/>
      <c r="Z150" s="13"/>
      <c r="AA150" s="13"/>
      <c r="AB150" s="13"/>
      <c r="AC150" s="13"/>
      <c r="AD150" s="13"/>
      <c r="AE150" s="13"/>
      <c r="AT150" s="244" t="s">
        <v>132</v>
      </c>
      <c r="AU150" s="244" t="s">
        <v>83</v>
      </c>
      <c r="AV150" s="13" t="s">
        <v>83</v>
      </c>
      <c r="AW150" s="13" t="s">
        <v>30</v>
      </c>
      <c r="AX150" s="13" t="s">
        <v>73</v>
      </c>
      <c r="AY150" s="244" t="s">
        <v>122</v>
      </c>
    </row>
    <row r="151" spans="1:51" s="13" customFormat="1" ht="12">
      <c r="A151" s="13"/>
      <c r="B151" s="234"/>
      <c r="C151" s="235"/>
      <c r="D151" s="229" t="s">
        <v>132</v>
      </c>
      <c r="E151" s="236" t="s">
        <v>1</v>
      </c>
      <c r="F151" s="237" t="s">
        <v>170</v>
      </c>
      <c r="G151" s="235"/>
      <c r="H151" s="238">
        <v>12</v>
      </c>
      <c r="I151" s="239"/>
      <c r="J151" s="235"/>
      <c r="K151" s="235"/>
      <c r="L151" s="240"/>
      <c r="M151" s="241"/>
      <c r="N151" s="242"/>
      <c r="O151" s="242"/>
      <c r="P151" s="242"/>
      <c r="Q151" s="242"/>
      <c r="R151" s="242"/>
      <c r="S151" s="242"/>
      <c r="T151" s="242"/>
      <c r="U151" s="243"/>
      <c r="V151" s="13"/>
      <c r="W151" s="13"/>
      <c r="X151" s="13"/>
      <c r="Y151" s="13"/>
      <c r="Z151" s="13"/>
      <c r="AA151" s="13"/>
      <c r="AB151" s="13"/>
      <c r="AC151" s="13"/>
      <c r="AD151" s="13"/>
      <c r="AE151" s="13"/>
      <c r="AT151" s="244" t="s">
        <v>132</v>
      </c>
      <c r="AU151" s="244" t="s">
        <v>83</v>
      </c>
      <c r="AV151" s="13" t="s">
        <v>83</v>
      </c>
      <c r="AW151" s="13" t="s">
        <v>30</v>
      </c>
      <c r="AX151" s="13" t="s">
        <v>73</v>
      </c>
      <c r="AY151" s="244" t="s">
        <v>122</v>
      </c>
    </row>
    <row r="152" spans="1:51" s="14" customFormat="1" ht="12">
      <c r="A152" s="14"/>
      <c r="B152" s="245"/>
      <c r="C152" s="246"/>
      <c r="D152" s="229" t="s">
        <v>132</v>
      </c>
      <c r="E152" s="247" t="s">
        <v>1</v>
      </c>
      <c r="F152" s="248" t="s">
        <v>135</v>
      </c>
      <c r="G152" s="246"/>
      <c r="H152" s="249">
        <v>19.68</v>
      </c>
      <c r="I152" s="250"/>
      <c r="J152" s="246"/>
      <c r="K152" s="246"/>
      <c r="L152" s="251"/>
      <c r="M152" s="252"/>
      <c r="N152" s="253"/>
      <c r="O152" s="253"/>
      <c r="P152" s="253"/>
      <c r="Q152" s="253"/>
      <c r="R152" s="253"/>
      <c r="S152" s="253"/>
      <c r="T152" s="253"/>
      <c r="U152" s="254"/>
      <c r="V152" s="14"/>
      <c r="W152" s="14"/>
      <c r="X152" s="14"/>
      <c r="Y152" s="14"/>
      <c r="Z152" s="14"/>
      <c r="AA152" s="14"/>
      <c r="AB152" s="14"/>
      <c r="AC152" s="14"/>
      <c r="AD152" s="14"/>
      <c r="AE152" s="14"/>
      <c r="AT152" s="255" t="s">
        <v>132</v>
      </c>
      <c r="AU152" s="255" t="s">
        <v>83</v>
      </c>
      <c r="AV152" s="14" t="s">
        <v>128</v>
      </c>
      <c r="AW152" s="14" t="s">
        <v>30</v>
      </c>
      <c r="AX152" s="14" t="s">
        <v>81</v>
      </c>
      <c r="AY152" s="255" t="s">
        <v>122</v>
      </c>
    </row>
    <row r="153" spans="1:65" s="2" customFormat="1" ht="24.15" customHeight="1">
      <c r="A153" s="37"/>
      <c r="B153" s="38"/>
      <c r="C153" s="216" t="s">
        <v>171</v>
      </c>
      <c r="D153" s="216" t="s">
        <v>124</v>
      </c>
      <c r="E153" s="217" t="s">
        <v>172</v>
      </c>
      <c r="F153" s="218" t="s">
        <v>173</v>
      </c>
      <c r="G153" s="219" t="s">
        <v>127</v>
      </c>
      <c r="H153" s="220">
        <v>36</v>
      </c>
      <c r="I153" s="221"/>
      <c r="J153" s="222">
        <f>ROUND(I153*H153,2)</f>
        <v>0</v>
      </c>
      <c r="K153" s="218" t="s">
        <v>138</v>
      </c>
      <c r="L153" s="43"/>
      <c r="M153" s="223" t="s">
        <v>1</v>
      </c>
      <c r="N153" s="224" t="s">
        <v>38</v>
      </c>
      <c r="O153" s="90"/>
      <c r="P153" s="225">
        <f>O153*H153</f>
        <v>0</v>
      </c>
      <c r="Q153" s="225">
        <v>0</v>
      </c>
      <c r="R153" s="225">
        <f>Q153*H153</f>
        <v>0</v>
      </c>
      <c r="S153" s="225">
        <v>0</v>
      </c>
      <c r="T153" s="225">
        <f>S153*H153</f>
        <v>0</v>
      </c>
      <c r="U153" s="226" t="s">
        <v>1</v>
      </c>
      <c r="V153" s="37"/>
      <c r="W153" s="37"/>
      <c r="X153" s="37"/>
      <c r="Y153" s="37"/>
      <c r="Z153" s="37"/>
      <c r="AA153" s="37"/>
      <c r="AB153" s="37"/>
      <c r="AC153" s="37"/>
      <c r="AD153" s="37"/>
      <c r="AE153" s="37"/>
      <c r="AR153" s="227" t="s">
        <v>128</v>
      </c>
      <c r="AT153" s="227" t="s">
        <v>124</v>
      </c>
      <c r="AU153" s="227" t="s">
        <v>83</v>
      </c>
      <c r="AY153" s="16" t="s">
        <v>122</v>
      </c>
      <c r="BE153" s="228">
        <f>IF(N153="základní",J153,0)</f>
        <v>0</v>
      </c>
      <c r="BF153" s="228">
        <f>IF(N153="snížená",J153,0)</f>
        <v>0</v>
      </c>
      <c r="BG153" s="228">
        <f>IF(N153="zákl. přenesená",J153,0)</f>
        <v>0</v>
      </c>
      <c r="BH153" s="228">
        <f>IF(N153="sníž. přenesená",J153,0)</f>
        <v>0</v>
      </c>
      <c r="BI153" s="228">
        <f>IF(N153="nulová",J153,0)</f>
        <v>0</v>
      </c>
      <c r="BJ153" s="16" t="s">
        <v>81</v>
      </c>
      <c r="BK153" s="228">
        <f>ROUND(I153*H153,2)</f>
        <v>0</v>
      </c>
      <c r="BL153" s="16" t="s">
        <v>128</v>
      </c>
      <c r="BM153" s="227" t="s">
        <v>174</v>
      </c>
    </row>
    <row r="154" spans="1:47" s="2" customFormat="1" ht="12">
      <c r="A154" s="37"/>
      <c r="B154" s="38"/>
      <c r="C154" s="39"/>
      <c r="D154" s="256" t="s">
        <v>140</v>
      </c>
      <c r="E154" s="39"/>
      <c r="F154" s="257" t="s">
        <v>175</v>
      </c>
      <c r="G154" s="39"/>
      <c r="H154" s="39"/>
      <c r="I154" s="231"/>
      <c r="J154" s="39"/>
      <c r="K154" s="39"/>
      <c r="L154" s="43"/>
      <c r="M154" s="232"/>
      <c r="N154" s="233"/>
      <c r="O154" s="90"/>
      <c r="P154" s="90"/>
      <c r="Q154" s="90"/>
      <c r="R154" s="90"/>
      <c r="S154" s="90"/>
      <c r="T154" s="90"/>
      <c r="U154" s="91"/>
      <c r="V154" s="37"/>
      <c r="W154" s="37"/>
      <c r="X154" s="37"/>
      <c r="Y154" s="37"/>
      <c r="Z154" s="37"/>
      <c r="AA154" s="37"/>
      <c r="AB154" s="37"/>
      <c r="AC154" s="37"/>
      <c r="AD154" s="37"/>
      <c r="AE154" s="37"/>
      <c r="AT154" s="16" t="s">
        <v>140</v>
      </c>
      <c r="AU154" s="16" t="s">
        <v>83</v>
      </c>
    </row>
    <row r="155" spans="1:47" s="2" customFormat="1" ht="12">
      <c r="A155" s="37"/>
      <c r="B155" s="38"/>
      <c r="C155" s="39"/>
      <c r="D155" s="229" t="s">
        <v>130</v>
      </c>
      <c r="E155" s="39"/>
      <c r="F155" s="230" t="s">
        <v>176</v>
      </c>
      <c r="G155" s="39"/>
      <c r="H155" s="39"/>
      <c r="I155" s="231"/>
      <c r="J155" s="39"/>
      <c r="K155" s="39"/>
      <c r="L155" s="43"/>
      <c r="M155" s="232"/>
      <c r="N155" s="233"/>
      <c r="O155" s="90"/>
      <c r="P155" s="90"/>
      <c r="Q155" s="90"/>
      <c r="R155" s="90"/>
      <c r="S155" s="90"/>
      <c r="T155" s="90"/>
      <c r="U155" s="91"/>
      <c r="V155" s="37"/>
      <c r="W155" s="37"/>
      <c r="X155" s="37"/>
      <c r="Y155" s="37"/>
      <c r="Z155" s="37"/>
      <c r="AA155" s="37"/>
      <c r="AB155" s="37"/>
      <c r="AC155" s="37"/>
      <c r="AD155" s="37"/>
      <c r="AE155" s="37"/>
      <c r="AT155" s="16" t="s">
        <v>130</v>
      </c>
      <c r="AU155" s="16" t="s">
        <v>83</v>
      </c>
    </row>
    <row r="156" spans="1:51" s="13" customFormat="1" ht="12">
      <c r="A156" s="13"/>
      <c r="B156" s="234"/>
      <c r="C156" s="235"/>
      <c r="D156" s="229" t="s">
        <v>132</v>
      </c>
      <c r="E156" s="236" t="s">
        <v>1</v>
      </c>
      <c r="F156" s="237" t="s">
        <v>177</v>
      </c>
      <c r="G156" s="235"/>
      <c r="H156" s="238">
        <v>12</v>
      </c>
      <c r="I156" s="239"/>
      <c r="J156" s="235"/>
      <c r="K156" s="235"/>
      <c r="L156" s="240"/>
      <c r="M156" s="241"/>
      <c r="N156" s="242"/>
      <c r="O156" s="242"/>
      <c r="P156" s="242"/>
      <c r="Q156" s="242"/>
      <c r="R156" s="242"/>
      <c r="S156" s="242"/>
      <c r="T156" s="242"/>
      <c r="U156" s="243"/>
      <c r="V156" s="13"/>
      <c r="W156" s="13"/>
      <c r="X156" s="13"/>
      <c r="Y156" s="13"/>
      <c r="Z156" s="13"/>
      <c r="AA156" s="13"/>
      <c r="AB156" s="13"/>
      <c r="AC156" s="13"/>
      <c r="AD156" s="13"/>
      <c r="AE156" s="13"/>
      <c r="AT156" s="244" t="s">
        <v>132</v>
      </c>
      <c r="AU156" s="244" t="s">
        <v>83</v>
      </c>
      <c r="AV156" s="13" t="s">
        <v>83</v>
      </c>
      <c r="AW156" s="13" t="s">
        <v>30</v>
      </c>
      <c r="AX156" s="13" t="s">
        <v>73</v>
      </c>
      <c r="AY156" s="244" t="s">
        <v>122</v>
      </c>
    </row>
    <row r="157" spans="1:51" s="13" customFormat="1" ht="12">
      <c r="A157" s="13"/>
      <c r="B157" s="234"/>
      <c r="C157" s="235"/>
      <c r="D157" s="229" t="s">
        <v>132</v>
      </c>
      <c r="E157" s="236" t="s">
        <v>1</v>
      </c>
      <c r="F157" s="237" t="s">
        <v>178</v>
      </c>
      <c r="G157" s="235"/>
      <c r="H157" s="238">
        <v>24</v>
      </c>
      <c r="I157" s="239"/>
      <c r="J157" s="235"/>
      <c r="K157" s="235"/>
      <c r="L157" s="240"/>
      <c r="M157" s="241"/>
      <c r="N157" s="242"/>
      <c r="O157" s="242"/>
      <c r="P157" s="242"/>
      <c r="Q157" s="242"/>
      <c r="R157" s="242"/>
      <c r="S157" s="242"/>
      <c r="T157" s="242"/>
      <c r="U157" s="243"/>
      <c r="V157" s="13"/>
      <c r="W157" s="13"/>
      <c r="X157" s="13"/>
      <c r="Y157" s="13"/>
      <c r="Z157" s="13"/>
      <c r="AA157" s="13"/>
      <c r="AB157" s="13"/>
      <c r="AC157" s="13"/>
      <c r="AD157" s="13"/>
      <c r="AE157" s="13"/>
      <c r="AT157" s="244" t="s">
        <v>132</v>
      </c>
      <c r="AU157" s="244" t="s">
        <v>83</v>
      </c>
      <c r="AV157" s="13" t="s">
        <v>83</v>
      </c>
      <c r="AW157" s="13" t="s">
        <v>30</v>
      </c>
      <c r="AX157" s="13" t="s">
        <v>73</v>
      </c>
      <c r="AY157" s="244" t="s">
        <v>122</v>
      </c>
    </row>
    <row r="158" spans="1:51" s="14" customFormat="1" ht="12">
      <c r="A158" s="14"/>
      <c r="B158" s="245"/>
      <c r="C158" s="246"/>
      <c r="D158" s="229" t="s">
        <v>132</v>
      </c>
      <c r="E158" s="247" t="s">
        <v>1</v>
      </c>
      <c r="F158" s="248" t="s">
        <v>135</v>
      </c>
      <c r="G158" s="246"/>
      <c r="H158" s="249">
        <v>36</v>
      </c>
      <c r="I158" s="250"/>
      <c r="J158" s="246"/>
      <c r="K158" s="246"/>
      <c r="L158" s="251"/>
      <c r="M158" s="252"/>
      <c r="N158" s="253"/>
      <c r="O158" s="253"/>
      <c r="P158" s="253"/>
      <c r="Q158" s="253"/>
      <c r="R158" s="253"/>
      <c r="S158" s="253"/>
      <c r="T158" s="253"/>
      <c r="U158" s="254"/>
      <c r="V158" s="14"/>
      <c r="W158" s="14"/>
      <c r="X158" s="14"/>
      <c r="Y158" s="14"/>
      <c r="Z158" s="14"/>
      <c r="AA158" s="14"/>
      <c r="AB158" s="14"/>
      <c r="AC158" s="14"/>
      <c r="AD158" s="14"/>
      <c r="AE158" s="14"/>
      <c r="AT158" s="255" t="s">
        <v>132</v>
      </c>
      <c r="AU158" s="255" t="s">
        <v>83</v>
      </c>
      <c r="AV158" s="14" t="s">
        <v>128</v>
      </c>
      <c r="AW158" s="14" t="s">
        <v>30</v>
      </c>
      <c r="AX158" s="14" t="s">
        <v>81</v>
      </c>
      <c r="AY158" s="255" t="s">
        <v>122</v>
      </c>
    </row>
    <row r="159" spans="1:63" s="12" customFormat="1" ht="22.8" customHeight="1">
      <c r="A159" s="12"/>
      <c r="B159" s="200"/>
      <c r="C159" s="201"/>
      <c r="D159" s="202" t="s">
        <v>72</v>
      </c>
      <c r="E159" s="214" t="s">
        <v>143</v>
      </c>
      <c r="F159" s="214" t="s">
        <v>179</v>
      </c>
      <c r="G159" s="201"/>
      <c r="H159" s="201"/>
      <c r="I159" s="204"/>
      <c r="J159" s="215">
        <f>BK159</f>
        <v>0</v>
      </c>
      <c r="K159" s="201"/>
      <c r="L159" s="206"/>
      <c r="M159" s="207"/>
      <c r="N159" s="208"/>
      <c r="O159" s="208"/>
      <c r="P159" s="209">
        <f>SUM(P160:P173)</f>
        <v>0</v>
      </c>
      <c r="Q159" s="208"/>
      <c r="R159" s="209">
        <f>SUM(R160:R173)</f>
        <v>0.07095756</v>
      </c>
      <c r="S159" s="208"/>
      <c r="T159" s="209">
        <f>SUM(T160:T173)</f>
        <v>0</v>
      </c>
      <c r="U159" s="210"/>
      <c r="V159" s="12"/>
      <c r="W159" s="12"/>
      <c r="X159" s="12"/>
      <c r="Y159" s="12"/>
      <c r="Z159" s="12"/>
      <c r="AA159" s="12"/>
      <c r="AB159" s="12"/>
      <c r="AC159" s="12"/>
      <c r="AD159" s="12"/>
      <c r="AE159" s="12"/>
      <c r="AR159" s="211" t="s">
        <v>81</v>
      </c>
      <c r="AT159" s="212" t="s">
        <v>72</v>
      </c>
      <c r="AU159" s="212" t="s">
        <v>81</v>
      </c>
      <c r="AY159" s="211" t="s">
        <v>122</v>
      </c>
      <c r="BK159" s="213">
        <f>SUM(BK160:BK173)</f>
        <v>0</v>
      </c>
    </row>
    <row r="160" spans="1:65" s="2" customFormat="1" ht="16.5" customHeight="1">
      <c r="A160" s="37"/>
      <c r="B160" s="38"/>
      <c r="C160" s="216" t="s">
        <v>180</v>
      </c>
      <c r="D160" s="216" t="s">
        <v>124</v>
      </c>
      <c r="E160" s="217" t="s">
        <v>181</v>
      </c>
      <c r="F160" s="218" t="s">
        <v>182</v>
      </c>
      <c r="G160" s="219" t="s">
        <v>146</v>
      </c>
      <c r="H160" s="220">
        <v>0.18</v>
      </c>
      <c r="I160" s="221"/>
      <c r="J160" s="222">
        <f>ROUND(I160*H160,2)</f>
        <v>0</v>
      </c>
      <c r="K160" s="218" t="s">
        <v>138</v>
      </c>
      <c r="L160" s="43"/>
      <c r="M160" s="223" t="s">
        <v>1</v>
      </c>
      <c r="N160" s="224" t="s">
        <v>38</v>
      </c>
      <c r="O160" s="90"/>
      <c r="P160" s="225">
        <f>O160*H160</f>
        <v>0</v>
      </c>
      <c r="Q160" s="225">
        <v>0</v>
      </c>
      <c r="R160" s="225">
        <f>Q160*H160</f>
        <v>0</v>
      </c>
      <c r="S160" s="225">
        <v>0</v>
      </c>
      <c r="T160" s="225">
        <f>S160*H160</f>
        <v>0</v>
      </c>
      <c r="U160" s="226" t="s">
        <v>1</v>
      </c>
      <c r="V160" s="37"/>
      <c r="W160" s="37"/>
      <c r="X160" s="37"/>
      <c r="Y160" s="37"/>
      <c r="Z160" s="37"/>
      <c r="AA160" s="37"/>
      <c r="AB160" s="37"/>
      <c r="AC160" s="37"/>
      <c r="AD160" s="37"/>
      <c r="AE160" s="37"/>
      <c r="AR160" s="227" t="s">
        <v>128</v>
      </c>
      <c r="AT160" s="227" t="s">
        <v>124</v>
      </c>
      <c r="AU160" s="227" t="s">
        <v>83</v>
      </c>
      <c r="AY160" s="16" t="s">
        <v>122</v>
      </c>
      <c r="BE160" s="228">
        <f>IF(N160="základní",J160,0)</f>
        <v>0</v>
      </c>
      <c r="BF160" s="228">
        <f>IF(N160="snížená",J160,0)</f>
        <v>0</v>
      </c>
      <c r="BG160" s="228">
        <f>IF(N160="zákl. přenesená",J160,0)</f>
        <v>0</v>
      </c>
      <c r="BH160" s="228">
        <f>IF(N160="sníž. přenesená",J160,0)</f>
        <v>0</v>
      </c>
      <c r="BI160" s="228">
        <f>IF(N160="nulová",J160,0)</f>
        <v>0</v>
      </c>
      <c r="BJ160" s="16" t="s">
        <v>81</v>
      </c>
      <c r="BK160" s="228">
        <f>ROUND(I160*H160,2)</f>
        <v>0</v>
      </c>
      <c r="BL160" s="16" t="s">
        <v>128</v>
      </c>
      <c r="BM160" s="227" t="s">
        <v>183</v>
      </c>
    </row>
    <row r="161" spans="1:47" s="2" customFormat="1" ht="12">
      <c r="A161" s="37"/>
      <c r="B161" s="38"/>
      <c r="C161" s="39"/>
      <c r="D161" s="256" t="s">
        <v>140</v>
      </c>
      <c r="E161" s="39"/>
      <c r="F161" s="257" t="s">
        <v>184</v>
      </c>
      <c r="G161" s="39"/>
      <c r="H161" s="39"/>
      <c r="I161" s="231"/>
      <c r="J161" s="39"/>
      <c r="K161" s="39"/>
      <c r="L161" s="43"/>
      <c r="M161" s="232"/>
      <c r="N161" s="233"/>
      <c r="O161" s="90"/>
      <c r="P161" s="90"/>
      <c r="Q161" s="90"/>
      <c r="R161" s="90"/>
      <c r="S161" s="90"/>
      <c r="T161" s="90"/>
      <c r="U161" s="91"/>
      <c r="V161" s="37"/>
      <c r="W161" s="37"/>
      <c r="X161" s="37"/>
      <c r="Y161" s="37"/>
      <c r="Z161" s="37"/>
      <c r="AA161" s="37"/>
      <c r="AB161" s="37"/>
      <c r="AC161" s="37"/>
      <c r="AD161" s="37"/>
      <c r="AE161" s="37"/>
      <c r="AT161" s="16" t="s">
        <v>140</v>
      </c>
      <c r="AU161" s="16" t="s">
        <v>83</v>
      </c>
    </row>
    <row r="162" spans="1:47" s="2" customFormat="1" ht="12">
      <c r="A162" s="37"/>
      <c r="B162" s="38"/>
      <c r="C162" s="39"/>
      <c r="D162" s="229" t="s">
        <v>130</v>
      </c>
      <c r="E162" s="39"/>
      <c r="F162" s="230" t="s">
        <v>185</v>
      </c>
      <c r="G162" s="39"/>
      <c r="H162" s="39"/>
      <c r="I162" s="231"/>
      <c r="J162" s="39"/>
      <c r="K162" s="39"/>
      <c r="L162" s="43"/>
      <c r="M162" s="232"/>
      <c r="N162" s="233"/>
      <c r="O162" s="90"/>
      <c r="P162" s="90"/>
      <c r="Q162" s="90"/>
      <c r="R162" s="90"/>
      <c r="S162" s="90"/>
      <c r="T162" s="90"/>
      <c r="U162" s="91"/>
      <c r="V162" s="37"/>
      <c r="W162" s="37"/>
      <c r="X162" s="37"/>
      <c r="Y162" s="37"/>
      <c r="Z162" s="37"/>
      <c r="AA162" s="37"/>
      <c r="AB162" s="37"/>
      <c r="AC162" s="37"/>
      <c r="AD162" s="37"/>
      <c r="AE162" s="37"/>
      <c r="AT162" s="16" t="s">
        <v>130</v>
      </c>
      <c r="AU162" s="16" t="s">
        <v>83</v>
      </c>
    </row>
    <row r="163" spans="1:51" s="13" customFormat="1" ht="12">
      <c r="A163" s="13"/>
      <c r="B163" s="234"/>
      <c r="C163" s="235"/>
      <c r="D163" s="229" t="s">
        <v>132</v>
      </c>
      <c r="E163" s="236" t="s">
        <v>1</v>
      </c>
      <c r="F163" s="237" t="s">
        <v>186</v>
      </c>
      <c r="G163" s="235"/>
      <c r="H163" s="238">
        <v>0.18</v>
      </c>
      <c r="I163" s="239"/>
      <c r="J163" s="235"/>
      <c r="K163" s="235"/>
      <c r="L163" s="240"/>
      <c r="M163" s="241"/>
      <c r="N163" s="242"/>
      <c r="O163" s="242"/>
      <c r="P163" s="242"/>
      <c r="Q163" s="242"/>
      <c r="R163" s="242"/>
      <c r="S163" s="242"/>
      <c r="T163" s="242"/>
      <c r="U163" s="243"/>
      <c r="V163" s="13"/>
      <c r="W163" s="13"/>
      <c r="X163" s="13"/>
      <c r="Y163" s="13"/>
      <c r="Z163" s="13"/>
      <c r="AA163" s="13"/>
      <c r="AB163" s="13"/>
      <c r="AC163" s="13"/>
      <c r="AD163" s="13"/>
      <c r="AE163" s="13"/>
      <c r="AT163" s="244" t="s">
        <v>132</v>
      </c>
      <c r="AU163" s="244" t="s">
        <v>83</v>
      </c>
      <c r="AV163" s="13" t="s">
        <v>83</v>
      </c>
      <c r="AW163" s="13" t="s">
        <v>30</v>
      </c>
      <c r="AX163" s="13" t="s">
        <v>81</v>
      </c>
      <c r="AY163" s="244" t="s">
        <v>122</v>
      </c>
    </row>
    <row r="164" spans="1:65" s="2" customFormat="1" ht="33" customHeight="1">
      <c r="A164" s="37"/>
      <c r="B164" s="38"/>
      <c r="C164" s="216" t="s">
        <v>187</v>
      </c>
      <c r="D164" s="216" t="s">
        <v>124</v>
      </c>
      <c r="E164" s="217" t="s">
        <v>188</v>
      </c>
      <c r="F164" s="218" t="s">
        <v>189</v>
      </c>
      <c r="G164" s="219" t="s">
        <v>127</v>
      </c>
      <c r="H164" s="220">
        <v>1.32</v>
      </c>
      <c r="I164" s="221"/>
      <c r="J164" s="222">
        <f>ROUND(I164*H164,2)</f>
        <v>0</v>
      </c>
      <c r="K164" s="218" t="s">
        <v>138</v>
      </c>
      <c r="L164" s="43"/>
      <c r="M164" s="223" t="s">
        <v>1</v>
      </c>
      <c r="N164" s="224" t="s">
        <v>38</v>
      </c>
      <c r="O164" s="90"/>
      <c r="P164" s="225">
        <f>O164*H164</f>
        <v>0</v>
      </c>
      <c r="Q164" s="225">
        <v>0.02519</v>
      </c>
      <c r="R164" s="225">
        <f>Q164*H164</f>
        <v>0.033250800000000004</v>
      </c>
      <c r="S164" s="225">
        <v>0</v>
      </c>
      <c r="T164" s="225">
        <f>S164*H164</f>
        <v>0</v>
      </c>
      <c r="U164" s="226" t="s">
        <v>1</v>
      </c>
      <c r="V164" s="37"/>
      <c r="W164" s="37"/>
      <c r="X164" s="37"/>
      <c r="Y164" s="37"/>
      <c r="Z164" s="37"/>
      <c r="AA164" s="37"/>
      <c r="AB164" s="37"/>
      <c r="AC164" s="37"/>
      <c r="AD164" s="37"/>
      <c r="AE164" s="37"/>
      <c r="AR164" s="227" t="s">
        <v>128</v>
      </c>
      <c r="AT164" s="227" t="s">
        <v>124</v>
      </c>
      <c r="AU164" s="227" t="s">
        <v>83</v>
      </c>
      <c r="AY164" s="16" t="s">
        <v>122</v>
      </c>
      <c r="BE164" s="228">
        <f>IF(N164="základní",J164,0)</f>
        <v>0</v>
      </c>
      <c r="BF164" s="228">
        <f>IF(N164="snížená",J164,0)</f>
        <v>0</v>
      </c>
      <c r="BG164" s="228">
        <f>IF(N164="zákl. přenesená",J164,0)</f>
        <v>0</v>
      </c>
      <c r="BH164" s="228">
        <f>IF(N164="sníž. přenesená",J164,0)</f>
        <v>0</v>
      </c>
      <c r="BI164" s="228">
        <f>IF(N164="nulová",J164,0)</f>
        <v>0</v>
      </c>
      <c r="BJ164" s="16" t="s">
        <v>81</v>
      </c>
      <c r="BK164" s="228">
        <f>ROUND(I164*H164,2)</f>
        <v>0</v>
      </c>
      <c r="BL164" s="16" t="s">
        <v>128</v>
      </c>
      <c r="BM164" s="227" t="s">
        <v>190</v>
      </c>
    </row>
    <row r="165" spans="1:47" s="2" customFormat="1" ht="12">
      <c r="A165" s="37"/>
      <c r="B165" s="38"/>
      <c r="C165" s="39"/>
      <c r="D165" s="256" t="s">
        <v>140</v>
      </c>
      <c r="E165" s="39"/>
      <c r="F165" s="257" t="s">
        <v>191</v>
      </c>
      <c r="G165" s="39"/>
      <c r="H165" s="39"/>
      <c r="I165" s="231"/>
      <c r="J165" s="39"/>
      <c r="K165" s="39"/>
      <c r="L165" s="43"/>
      <c r="M165" s="232"/>
      <c r="N165" s="233"/>
      <c r="O165" s="90"/>
      <c r="P165" s="90"/>
      <c r="Q165" s="90"/>
      <c r="R165" s="90"/>
      <c r="S165" s="90"/>
      <c r="T165" s="90"/>
      <c r="U165" s="91"/>
      <c r="V165" s="37"/>
      <c r="W165" s="37"/>
      <c r="X165" s="37"/>
      <c r="Y165" s="37"/>
      <c r="Z165" s="37"/>
      <c r="AA165" s="37"/>
      <c r="AB165" s="37"/>
      <c r="AC165" s="37"/>
      <c r="AD165" s="37"/>
      <c r="AE165" s="37"/>
      <c r="AT165" s="16" t="s">
        <v>140</v>
      </c>
      <c r="AU165" s="16" t="s">
        <v>83</v>
      </c>
    </row>
    <row r="166" spans="1:47" s="2" customFormat="1" ht="12">
      <c r="A166" s="37"/>
      <c r="B166" s="38"/>
      <c r="C166" s="39"/>
      <c r="D166" s="229" t="s">
        <v>130</v>
      </c>
      <c r="E166" s="39"/>
      <c r="F166" s="230" t="s">
        <v>192</v>
      </c>
      <c r="G166" s="39"/>
      <c r="H166" s="39"/>
      <c r="I166" s="231"/>
      <c r="J166" s="39"/>
      <c r="K166" s="39"/>
      <c r="L166" s="43"/>
      <c r="M166" s="232"/>
      <c r="N166" s="233"/>
      <c r="O166" s="90"/>
      <c r="P166" s="90"/>
      <c r="Q166" s="90"/>
      <c r="R166" s="90"/>
      <c r="S166" s="90"/>
      <c r="T166" s="90"/>
      <c r="U166" s="91"/>
      <c r="V166" s="37"/>
      <c r="W166" s="37"/>
      <c r="X166" s="37"/>
      <c r="Y166" s="37"/>
      <c r="Z166" s="37"/>
      <c r="AA166" s="37"/>
      <c r="AB166" s="37"/>
      <c r="AC166" s="37"/>
      <c r="AD166" s="37"/>
      <c r="AE166" s="37"/>
      <c r="AT166" s="16" t="s">
        <v>130</v>
      </c>
      <c r="AU166" s="16" t="s">
        <v>83</v>
      </c>
    </row>
    <row r="167" spans="1:51" s="13" customFormat="1" ht="12">
      <c r="A167" s="13"/>
      <c r="B167" s="234"/>
      <c r="C167" s="235"/>
      <c r="D167" s="229" t="s">
        <v>132</v>
      </c>
      <c r="E167" s="236" t="s">
        <v>1</v>
      </c>
      <c r="F167" s="237" t="s">
        <v>193</v>
      </c>
      <c r="G167" s="235"/>
      <c r="H167" s="238">
        <v>1.32</v>
      </c>
      <c r="I167" s="239"/>
      <c r="J167" s="235"/>
      <c r="K167" s="235"/>
      <c r="L167" s="240"/>
      <c r="M167" s="241"/>
      <c r="N167" s="242"/>
      <c r="O167" s="242"/>
      <c r="P167" s="242"/>
      <c r="Q167" s="242"/>
      <c r="R167" s="242"/>
      <c r="S167" s="242"/>
      <c r="T167" s="242"/>
      <c r="U167" s="243"/>
      <c r="V167" s="13"/>
      <c r="W167" s="13"/>
      <c r="X167" s="13"/>
      <c r="Y167" s="13"/>
      <c r="Z167" s="13"/>
      <c r="AA167" s="13"/>
      <c r="AB167" s="13"/>
      <c r="AC167" s="13"/>
      <c r="AD167" s="13"/>
      <c r="AE167" s="13"/>
      <c r="AT167" s="244" t="s">
        <v>132</v>
      </c>
      <c r="AU167" s="244" t="s">
        <v>83</v>
      </c>
      <c r="AV167" s="13" t="s">
        <v>83</v>
      </c>
      <c r="AW167" s="13" t="s">
        <v>30</v>
      </c>
      <c r="AX167" s="13" t="s">
        <v>81</v>
      </c>
      <c r="AY167" s="244" t="s">
        <v>122</v>
      </c>
    </row>
    <row r="168" spans="1:65" s="2" customFormat="1" ht="37.8" customHeight="1">
      <c r="A168" s="37"/>
      <c r="B168" s="38"/>
      <c r="C168" s="216" t="s">
        <v>194</v>
      </c>
      <c r="D168" s="216" t="s">
        <v>124</v>
      </c>
      <c r="E168" s="217" t="s">
        <v>195</v>
      </c>
      <c r="F168" s="218" t="s">
        <v>196</v>
      </c>
      <c r="G168" s="219" t="s">
        <v>127</v>
      </c>
      <c r="H168" s="220">
        <v>1.32</v>
      </c>
      <c r="I168" s="221"/>
      <c r="J168" s="222">
        <f>ROUND(I168*H168,2)</f>
        <v>0</v>
      </c>
      <c r="K168" s="218" t="s">
        <v>138</v>
      </c>
      <c r="L168" s="43"/>
      <c r="M168" s="223" t="s">
        <v>1</v>
      </c>
      <c r="N168" s="224" t="s">
        <v>38</v>
      </c>
      <c r="O168" s="90"/>
      <c r="P168" s="225">
        <f>O168*H168</f>
        <v>0</v>
      </c>
      <c r="Q168" s="225">
        <v>0</v>
      </c>
      <c r="R168" s="225">
        <f>Q168*H168</f>
        <v>0</v>
      </c>
      <c r="S168" s="225">
        <v>0</v>
      </c>
      <c r="T168" s="225">
        <f>S168*H168</f>
        <v>0</v>
      </c>
      <c r="U168" s="226" t="s">
        <v>1</v>
      </c>
      <c r="V168" s="37"/>
      <c r="W168" s="37"/>
      <c r="X168" s="37"/>
      <c r="Y168" s="37"/>
      <c r="Z168" s="37"/>
      <c r="AA168" s="37"/>
      <c r="AB168" s="37"/>
      <c r="AC168" s="37"/>
      <c r="AD168" s="37"/>
      <c r="AE168" s="37"/>
      <c r="AR168" s="227" t="s">
        <v>128</v>
      </c>
      <c r="AT168" s="227" t="s">
        <v>124</v>
      </c>
      <c r="AU168" s="227" t="s">
        <v>83</v>
      </c>
      <c r="AY168" s="16" t="s">
        <v>122</v>
      </c>
      <c r="BE168" s="228">
        <f>IF(N168="základní",J168,0)</f>
        <v>0</v>
      </c>
      <c r="BF168" s="228">
        <f>IF(N168="snížená",J168,0)</f>
        <v>0</v>
      </c>
      <c r="BG168" s="228">
        <f>IF(N168="zákl. přenesená",J168,0)</f>
        <v>0</v>
      </c>
      <c r="BH168" s="228">
        <f>IF(N168="sníž. přenesená",J168,0)</f>
        <v>0</v>
      </c>
      <c r="BI168" s="228">
        <f>IF(N168="nulová",J168,0)</f>
        <v>0</v>
      </c>
      <c r="BJ168" s="16" t="s">
        <v>81</v>
      </c>
      <c r="BK168" s="228">
        <f>ROUND(I168*H168,2)</f>
        <v>0</v>
      </c>
      <c r="BL168" s="16" t="s">
        <v>128</v>
      </c>
      <c r="BM168" s="227" t="s">
        <v>197</v>
      </c>
    </row>
    <row r="169" spans="1:47" s="2" customFormat="1" ht="12">
      <c r="A169" s="37"/>
      <c r="B169" s="38"/>
      <c r="C169" s="39"/>
      <c r="D169" s="256" t="s">
        <v>140</v>
      </c>
      <c r="E169" s="39"/>
      <c r="F169" s="257" t="s">
        <v>198</v>
      </c>
      <c r="G169" s="39"/>
      <c r="H169" s="39"/>
      <c r="I169" s="231"/>
      <c r="J169" s="39"/>
      <c r="K169" s="39"/>
      <c r="L169" s="43"/>
      <c r="M169" s="232"/>
      <c r="N169" s="233"/>
      <c r="O169" s="90"/>
      <c r="P169" s="90"/>
      <c r="Q169" s="90"/>
      <c r="R169" s="90"/>
      <c r="S169" s="90"/>
      <c r="T169" s="90"/>
      <c r="U169" s="91"/>
      <c r="V169" s="37"/>
      <c r="W169" s="37"/>
      <c r="X169" s="37"/>
      <c r="Y169" s="37"/>
      <c r="Z169" s="37"/>
      <c r="AA169" s="37"/>
      <c r="AB169" s="37"/>
      <c r="AC169" s="37"/>
      <c r="AD169" s="37"/>
      <c r="AE169" s="37"/>
      <c r="AT169" s="16" t="s">
        <v>140</v>
      </c>
      <c r="AU169" s="16" t="s">
        <v>83</v>
      </c>
    </row>
    <row r="170" spans="1:47" s="2" customFormat="1" ht="12">
      <c r="A170" s="37"/>
      <c r="B170" s="38"/>
      <c r="C170" s="39"/>
      <c r="D170" s="229" t="s">
        <v>130</v>
      </c>
      <c r="E170" s="39"/>
      <c r="F170" s="230" t="s">
        <v>192</v>
      </c>
      <c r="G170" s="39"/>
      <c r="H170" s="39"/>
      <c r="I170" s="231"/>
      <c r="J170" s="39"/>
      <c r="K170" s="39"/>
      <c r="L170" s="43"/>
      <c r="M170" s="232"/>
      <c r="N170" s="233"/>
      <c r="O170" s="90"/>
      <c r="P170" s="90"/>
      <c r="Q170" s="90"/>
      <c r="R170" s="90"/>
      <c r="S170" s="90"/>
      <c r="T170" s="90"/>
      <c r="U170" s="91"/>
      <c r="V170" s="37"/>
      <c r="W170" s="37"/>
      <c r="X170" s="37"/>
      <c r="Y170" s="37"/>
      <c r="Z170" s="37"/>
      <c r="AA170" s="37"/>
      <c r="AB170" s="37"/>
      <c r="AC170" s="37"/>
      <c r="AD170" s="37"/>
      <c r="AE170" s="37"/>
      <c r="AT170" s="16" t="s">
        <v>130</v>
      </c>
      <c r="AU170" s="16" t="s">
        <v>83</v>
      </c>
    </row>
    <row r="171" spans="1:65" s="2" customFormat="1" ht="24.15" customHeight="1">
      <c r="A171" s="37"/>
      <c r="B171" s="38"/>
      <c r="C171" s="216" t="s">
        <v>199</v>
      </c>
      <c r="D171" s="216" t="s">
        <v>124</v>
      </c>
      <c r="E171" s="217" t="s">
        <v>200</v>
      </c>
      <c r="F171" s="218" t="s">
        <v>201</v>
      </c>
      <c r="G171" s="219" t="s">
        <v>202</v>
      </c>
      <c r="H171" s="220">
        <v>0.036</v>
      </c>
      <c r="I171" s="221"/>
      <c r="J171" s="222">
        <f>ROUND(I171*H171,2)</f>
        <v>0</v>
      </c>
      <c r="K171" s="218" t="s">
        <v>138</v>
      </c>
      <c r="L171" s="43"/>
      <c r="M171" s="223" t="s">
        <v>1</v>
      </c>
      <c r="N171" s="224" t="s">
        <v>38</v>
      </c>
      <c r="O171" s="90"/>
      <c r="P171" s="225">
        <f>O171*H171</f>
        <v>0</v>
      </c>
      <c r="Q171" s="225">
        <v>1.04741</v>
      </c>
      <c r="R171" s="225">
        <f>Q171*H171</f>
        <v>0.03770676</v>
      </c>
      <c r="S171" s="225">
        <v>0</v>
      </c>
      <c r="T171" s="225">
        <f>S171*H171</f>
        <v>0</v>
      </c>
      <c r="U171" s="226" t="s">
        <v>1</v>
      </c>
      <c r="V171" s="37"/>
      <c r="W171" s="37"/>
      <c r="X171" s="37"/>
      <c r="Y171" s="37"/>
      <c r="Z171" s="37"/>
      <c r="AA171" s="37"/>
      <c r="AB171" s="37"/>
      <c r="AC171" s="37"/>
      <c r="AD171" s="37"/>
      <c r="AE171" s="37"/>
      <c r="AR171" s="227" t="s">
        <v>128</v>
      </c>
      <c r="AT171" s="227" t="s">
        <v>124</v>
      </c>
      <c r="AU171" s="227" t="s">
        <v>83</v>
      </c>
      <c r="AY171" s="16" t="s">
        <v>122</v>
      </c>
      <c r="BE171" s="228">
        <f>IF(N171="základní",J171,0)</f>
        <v>0</v>
      </c>
      <c r="BF171" s="228">
        <f>IF(N171="snížená",J171,0)</f>
        <v>0</v>
      </c>
      <c r="BG171" s="228">
        <f>IF(N171="zákl. přenesená",J171,0)</f>
        <v>0</v>
      </c>
      <c r="BH171" s="228">
        <f>IF(N171="sníž. přenesená",J171,0)</f>
        <v>0</v>
      </c>
      <c r="BI171" s="228">
        <f>IF(N171="nulová",J171,0)</f>
        <v>0</v>
      </c>
      <c r="BJ171" s="16" t="s">
        <v>81</v>
      </c>
      <c r="BK171" s="228">
        <f>ROUND(I171*H171,2)</f>
        <v>0</v>
      </c>
      <c r="BL171" s="16" t="s">
        <v>128</v>
      </c>
      <c r="BM171" s="227" t="s">
        <v>203</v>
      </c>
    </row>
    <row r="172" spans="1:47" s="2" customFormat="1" ht="12">
      <c r="A172" s="37"/>
      <c r="B172" s="38"/>
      <c r="C172" s="39"/>
      <c r="D172" s="256" t="s">
        <v>140</v>
      </c>
      <c r="E172" s="39"/>
      <c r="F172" s="257" t="s">
        <v>204</v>
      </c>
      <c r="G172" s="39"/>
      <c r="H172" s="39"/>
      <c r="I172" s="231"/>
      <c r="J172" s="39"/>
      <c r="K172" s="39"/>
      <c r="L172" s="43"/>
      <c r="M172" s="232"/>
      <c r="N172" s="233"/>
      <c r="O172" s="90"/>
      <c r="P172" s="90"/>
      <c r="Q172" s="90"/>
      <c r="R172" s="90"/>
      <c r="S172" s="90"/>
      <c r="T172" s="90"/>
      <c r="U172" s="91"/>
      <c r="V172" s="37"/>
      <c r="W172" s="37"/>
      <c r="X172" s="37"/>
      <c r="Y172" s="37"/>
      <c r="Z172" s="37"/>
      <c r="AA172" s="37"/>
      <c r="AB172" s="37"/>
      <c r="AC172" s="37"/>
      <c r="AD172" s="37"/>
      <c r="AE172" s="37"/>
      <c r="AT172" s="16" t="s">
        <v>140</v>
      </c>
      <c r="AU172" s="16" t="s">
        <v>83</v>
      </c>
    </row>
    <row r="173" spans="1:51" s="13" customFormat="1" ht="12">
      <c r="A173" s="13"/>
      <c r="B173" s="234"/>
      <c r="C173" s="235"/>
      <c r="D173" s="229" t="s">
        <v>132</v>
      </c>
      <c r="E173" s="236" t="s">
        <v>1</v>
      </c>
      <c r="F173" s="237" t="s">
        <v>205</v>
      </c>
      <c r="G173" s="235"/>
      <c r="H173" s="238">
        <v>0.036</v>
      </c>
      <c r="I173" s="239"/>
      <c r="J173" s="235"/>
      <c r="K173" s="235"/>
      <c r="L173" s="240"/>
      <c r="M173" s="241"/>
      <c r="N173" s="242"/>
      <c r="O173" s="242"/>
      <c r="P173" s="242"/>
      <c r="Q173" s="242"/>
      <c r="R173" s="242"/>
      <c r="S173" s="242"/>
      <c r="T173" s="242"/>
      <c r="U173" s="243"/>
      <c r="V173" s="13"/>
      <c r="W173" s="13"/>
      <c r="X173" s="13"/>
      <c r="Y173" s="13"/>
      <c r="Z173" s="13"/>
      <c r="AA173" s="13"/>
      <c r="AB173" s="13"/>
      <c r="AC173" s="13"/>
      <c r="AD173" s="13"/>
      <c r="AE173" s="13"/>
      <c r="AT173" s="244" t="s">
        <v>132</v>
      </c>
      <c r="AU173" s="244" t="s">
        <v>83</v>
      </c>
      <c r="AV173" s="13" t="s">
        <v>83</v>
      </c>
      <c r="AW173" s="13" t="s">
        <v>30</v>
      </c>
      <c r="AX173" s="13" t="s">
        <v>81</v>
      </c>
      <c r="AY173" s="244" t="s">
        <v>122</v>
      </c>
    </row>
    <row r="174" spans="1:63" s="12" customFormat="1" ht="22.8" customHeight="1">
      <c r="A174" s="12"/>
      <c r="B174" s="200"/>
      <c r="C174" s="201"/>
      <c r="D174" s="202" t="s">
        <v>72</v>
      </c>
      <c r="E174" s="214" t="s">
        <v>128</v>
      </c>
      <c r="F174" s="214" t="s">
        <v>206</v>
      </c>
      <c r="G174" s="201"/>
      <c r="H174" s="201"/>
      <c r="I174" s="204"/>
      <c r="J174" s="215">
        <f>BK174</f>
        <v>0</v>
      </c>
      <c r="K174" s="201"/>
      <c r="L174" s="206"/>
      <c r="M174" s="207"/>
      <c r="N174" s="208"/>
      <c r="O174" s="208"/>
      <c r="P174" s="209">
        <f>SUM(P175:P184)</f>
        <v>0</v>
      </c>
      <c r="Q174" s="208"/>
      <c r="R174" s="209">
        <f>SUM(R175:R184)</f>
        <v>7.326324</v>
      </c>
      <c r="S174" s="208"/>
      <c r="T174" s="209">
        <f>SUM(T175:T184)</f>
        <v>0</v>
      </c>
      <c r="U174" s="210"/>
      <c r="V174" s="12"/>
      <c r="W174" s="12"/>
      <c r="X174" s="12"/>
      <c r="Y174" s="12"/>
      <c r="Z174" s="12"/>
      <c r="AA174" s="12"/>
      <c r="AB174" s="12"/>
      <c r="AC174" s="12"/>
      <c r="AD174" s="12"/>
      <c r="AE174" s="12"/>
      <c r="AR174" s="211" t="s">
        <v>81</v>
      </c>
      <c r="AT174" s="212" t="s">
        <v>72</v>
      </c>
      <c r="AU174" s="212" t="s">
        <v>81</v>
      </c>
      <c r="AY174" s="211" t="s">
        <v>122</v>
      </c>
      <c r="BK174" s="213">
        <f>SUM(BK175:BK184)</f>
        <v>0</v>
      </c>
    </row>
    <row r="175" spans="1:65" s="2" customFormat="1" ht="24.15" customHeight="1">
      <c r="A175" s="37"/>
      <c r="B175" s="38"/>
      <c r="C175" s="216" t="s">
        <v>207</v>
      </c>
      <c r="D175" s="216" t="s">
        <v>124</v>
      </c>
      <c r="E175" s="217" t="s">
        <v>208</v>
      </c>
      <c r="F175" s="218" t="s">
        <v>209</v>
      </c>
      <c r="G175" s="219" t="s">
        <v>146</v>
      </c>
      <c r="H175" s="220">
        <v>1.2</v>
      </c>
      <c r="I175" s="221"/>
      <c r="J175" s="222">
        <f>ROUND(I175*H175,2)</f>
        <v>0</v>
      </c>
      <c r="K175" s="218" t="s">
        <v>138</v>
      </c>
      <c r="L175" s="43"/>
      <c r="M175" s="223" t="s">
        <v>1</v>
      </c>
      <c r="N175" s="224" t="s">
        <v>38</v>
      </c>
      <c r="O175" s="90"/>
      <c r="P175" s="225">
        <f>O175*H175</f>
        <v>0</v>
      </c>
      <c r="Q175" s="225">
        <v>1.7034</v>
      </c>
      <c r="R175" s="225">
        <f>Q175*H175</f>
        <v>2.04408</v>
      </c>
      <c r="S175" s="225">
        <v>0</v>
      </c>
      <c r="T175" s="225">
        <f>S175*H175</f>
        <v>0</v>
      </c>
      <c r="U175" s="226" t="s">
        <v>1</v>
      </c>
      <c r="V175" s="37"/>
      <c r="W175" s="37"/>
      <c r="X175" s="37"/>
      <c r="Y175" s="37"/>
      <c r="Z175" s="37"/>
      <c r="AA175" s="37"/>
      <c r="AB175" s="37"/>
      <c r="AC175" s="37"/>
      <c r="AD175" s="37"/>
      <c r="AE175" s="37"/>
      <c r="AR175" s="227" t="s">
        <v>128</v>
      </c>
      <c r="AT175" s="227" t="s">
        <v>124</v>
      </c>
      <c r="AU175" s="227" t="s">
        <v>83</v>
      </c>
      <c r="AY175" s="16" t="s">
        <v>122</v>
      </c>
      <c r="BE175" s="228">
        <f>IF(N175="základní",J175,0)</f>
        <v>0</v>
      </c>
      <c r="BF175" s="228">
        <f>IF(N175="snížená",J175,0)</f>
        <v>0</v>
      </c>
      <c r="BG175" s="228">
        <f>IF(N175="zákl. přenesená",J175,0)</f>
        <v>0</v>
      </c>
      <c r="BH175" s="228">
        <f>IF(N175="sníž. přenesená",J175,0)</f>
        <v>0</v>
      </c>
      <c r="BI175" s="228">
        <f>IF(N175="nulová",J175,0)</f>
        <v>0</v>
      </c>
      <c r="BJ175" s="16" t="s">
        <v>81</v>
      </c>
      <c r="BK175" s="228">
        <f>ROUND(I175*H175,2)</f>
        <v>0</v>
      </c>
      <c r="BL175" s="16" t="s">
        <v>128</v>
      </c>
      <c r="BM175" s="227" t="s">
        <v>210</v>
      </c>
    </row>
    <row r="176" spans="1:47" s="2" customFormat="1" ht="12">
      <c r="A176" s="37"/>
      <c r="B176" s="38"/>
      <c r="C176" s="39"/>
      <c r="D176" s="256" t="s">
        <v>140</v>
      </c>
      <c r="E176" s="39"/>
      <c r="F176" s="257" t="s">
        <v>211</v>
      </c>
      <c r="G176" s="39"/>
      <c r="H176" s="39"/>
      <c r="I176" s="231"/>
      <c r="J176" s="39"/>
      <c r="K176" s="39"/>
      <c r="L176" s="43"/>
      <c r="M176" s="232"/>
      <c r="N176" s="233"/>
      <c r="O176" s="90"/>
      <c r="P176" s="90"/>
      <c r="Q176" s="90"/>
      <c r="R176" s="90"/>
      <c r="S176" s="90"/>
      <c r="T176" s="90"/>
      <c r="U176" s="91"/>
      <c r="V176" s="37"/>
      <c r="W176" s="37"/>
      <c r="X176" s="37"/>
      <c r="Y176" s="37"/>
      <c r="Z176" s="37"/>
      <c r="AA176" s="37"/>
      <c r="AB176" s="37"/>
      <c r="AC176" s="37"/>
      <c r="AD176" s="37"/>
      <c r="AE176" s="37"/>
      <c r="AT176" s="16" t="s">
        <v>140</v>
      </c>
      <c r="AU176" s="16" t="s">
        <v>83</v>
      </c>
    </row>
    <row r="177" spans="1:47" s="2" customFormat="1" ht="12">
      <c r="A177" s="37"/>
      <c r="B177" s="38"/>
      <c r="C177" s="39"/>
      <c r="D177" s="229" t="s">
        <v>130</v>
      </c>
      <c r="E177" s="39"/>
      <c r="F177" s="230" t="s">
        <v>212</v>
      </c>
      <c r="G177" s="39"/>
      <c r="H177" s="39"/>
      <c r="I177" s="231"/>
      <c r="J177" s="39"/>
      <c r="K177" s="39"/>
      <c r="L177" s="43"/>
      <c r="M177" s="232"/>
      <c r="N177" s="233"/>
      <c r="O177" s="90"/>
      <c r="P177" s="90"/>
      <c r="Q177" s="90"/>
      <c r="R177" s="90"/>
      <c r="S177" s="90"/>
      <c r="T177" s="90"/>
      <c r="U177" s="91"/>
      <c r="V177" s="37"/>
      <c r="W177" s="37"/>
      <c r="X177" s="37"/>
      <c r="Y177" s="37"/>
      <c r="Z177" s="37"/>
      <c r="AA177" s="37"/>
      <c r="AB177" s="37"/>
      <c r="AC177" s="37"/>
      <c r="AD177" s="37"/>
      <c r="AE177" s="37"/>
      <c r="AT177" s="16" t="s">
        <v>130</v>
      </c>
      <c r="AU177" s="16" t="s">
        <v>83</v>
      </c>
    </row>
    <row r="178" spans="1:51" s="13" customFormat="1" ht="12">
      <c r="A178" s="13"/>
      <c r="B178" s="234"/>
      <c r="C178" s="235"/>
      <c r="D178" s="229" t="s">
        <v>132</v>
      </c>
      <c r="E178" s="236" t="s">
        <v>1</v>
      </c>
      <c r="F178" s="237" t="s">
        <v>213</v>
      </c>
      <c r="G178" s="235"/>
      <c r="H178" s="238">
        <v>1.2</v>
      </c>
      <c r="I178" s="239"/>
      <c r="J178" s="235"/>
      <c r="K178" s="235"/>
      <c r="L178" s="240"/>
      <c r="M178" s="241"/>
      <c r="N178" s="242"/>
      <c r="O178" s="242"/>
      <c r="P178" s="242"/>
      <c r="Q178" s="242"/>
      <c r="R178" s="242"/>
      <c r="S178" s="242"/>
      <c r="T178" s="242"/>
      <c r="U178" s="243"/>
      <c r="V178" s="13"/>
      <c r="W178" s="13"/>
      <c r="X178" s="13"/>
      <c r="Y178" s="13"/>
      <c r="Z178" s="13"/>
      <c r="AA178" s="13"/>
      <c r="AB178" s="13"/>
      <c r="AC178" s="13"/>
      <c r="AD178" s="13"/>
      <c r="AE178" s="13"/>
      <c r="AT178" s="244" t="s">
        <v>132</v>
      </c>
      <c r="AU178" s="244" t="s">
        <v>83</v>
      </c>
      <c r="AV178" s="13" t="s">
        <v>83</v>
      </c>
      <c r="AW178" s="13" t="s">
        <v>30</v>
      </c>
      <c r="AX178" s="13" t="s">
        <v>81</v>
      </c>
      <c r="AY178" s="244" t="s">
        <v>122</v>
      </c>
    </row>
    <row r="179" spans="1:65" s="2" customFormat="1" ht="16.5" customHeight="1">
      <c r="A179" s="37"/>
      <c r="B179" s="38"/>
      <c r="C179" s="258" t="s">
        <v>214</v>
      </c>
      <c r="D179" s="258" t="s">
        <v>215</v>
      </c>
      <c r="E179" s="259" t="s">
        <v>216</v>
      </c>
      <c r="F179" s="260" t="s">
        <v>217</v>
      </c>
      <c r="G179" s="261" t="s">
        <v>202</v>
      </c>
      <c r="H179" s="262">
        <v>2.28</v>
      </c>
      <c r="I179" s="263"/>
      <c r="J179" s="264">
        <f>ROUND(I179*H179,2)</f>
        <v>0</v>
      </c>
      <c r="K179" s="260" t="s">
        <v>138</v>
      </c>
      <c r="L179" s="265"/>
      <c r="M179" s="266" t="s">
        <v>1</v>
      </c>
      <c r="N179" s="267" t="s">
        <v>38</v>
      </c>
      <c r="O179" s="90"/>
      <c r="P179" s="225">
        <f>O179*H179</f>
        <v>0</v>
      </c>
      <c r="Q179" s="225">
        <v>1</v>
      </c>
      <c r="R179" s="225">
        <f>Q179*H179</f>
        <v>2.28</v>
      </c>
      <c r="S179" s="225">
        <v>0</v>
      </c>
      <c r="T179" s="225">
        <f>S179*H179</f>
        <v>0</v>
      </c>
      <c r="U179" s="226" t="s">
        <v>1</v>
      </c>
      <c r="V179" s="37"/>
      <c r="W179" s="37"/>
      <c r="X179" s="37"/>
      <c r="Y179" s="37"/>
      <c r="Z179" s="37"/>
      <c r="AA179" s="37"/>
      <c r="AB179" s="37"/>
      <c r="AC179" s="37"/>
      <c r="AD179" s="37"/>
      <c r="AE179" s="37"/>
      <c r="AR179" s="227" t="s">
        <v>180</v>
      </c>
      <c r="AT179" s="227" t="s">
        <v>215</v>
      </c>
      <c r="AU179" s="227" t="s">
        <v>83</v>
      </c>
      <c r="AY179" s="16" t="s">
        <v>122</v>
      </c>
      <c r="BE179" s="228">
        <f>IF(N179="základní",J179,0)</f>
        <v>0</v>
      </c>
      <c r="BF179" s="228">
        <f>IF(N179="snížená",J179,0)</f>
        <v>0</v>
      </c>
      <c r="BG179" s="228">
        <f>IF(N179="zákl. přenesená",J179,0)</f>
        <v>0</v>
      </c>
      <c r="BH179" s="228">
        <f>IF(N179="sníž. přenesená",J179,0)</f>
        <v>0</v>
      </c>
      <c r="BI179" s="228">
        <f>IF(N179="nulová",J179,0)</f>
        <v>0</v>
      </c>
      <c r="BJ179" s="16" t="s">
        <v>81</v>
      </c>
      <c r="BK179" s="228">
        <f>ROUND(I179*H179,2)</f>
        <v>0</v>
      </c>
      <c r="BL179" s="16" t="s">
        <v>128</v>
      </c>
      <c r="BM179" s="227" t="s">
        <v>218</v>
      </c>
    </row>
    <row r="180" spans="1:51" s="13" customFormat="1" ht="12">
      <c r="A180" s="13"/>
      <c r="B180" s="234"/>
      <c r="C180" s="235"/>
      <c r="D180" s="229" t="s">
        <v>132</v>
      </c>
      <c r="E180" s="236" t="s">
        <v>1</v>
      </c>
      <c r="F180" s="237" t="s">
        <v>219</v>
      </c>
      <c r="G180" s="235"/>
      <c r="H180" s="238">
        <v>2.28</v>
      </c>
      <c r="I180" s="239"/>
      <c r="J180" s="235"/>
      <c r="K180" s="235"/>
      <c r="L180" s="240"/>
      <c r="M180" s="241"/>
      <c r="N180" s="242"/>
      <c r="O180" s="242"/>
      <c r="P180" s="242"/>
      <c r="Q180" s="242"/>
      <c r="R180" s="242"/>
      <c r="S180" s="242"/>
      <c r="T180" s="242"/>
      <c r="U180" s="243"/>
      <c r="V180" s="13"/>
      <c r="W180" s="13"/>
      <c r="X180" s="13"/>
      <c r="Y180" s="13"/>
      <c r="Z180" s="13"/>
      <c r="AA180" s="13"/>
      <c r="AB180" s="13"/>
      <c r="AC180" s="13"/>
      <c r="AD180" s="13"/>
      <c r="AE180" s="13"/>
      <c r="AT180" s="244" t="s">
        <v>132</v>
      </c>
      <c r="AU180" s="244" t="s">
        <v>83</v>
      </c>
      <c r="AV180" s="13" t="s">
        <v>83</v>
      </c>
      <c r="AW180" s="13" t="s">
        <v>30</v>
      </c>
      <c r="AX180" s="13" t="s">
        <v>81</v>
      </c>
      <c r="AY180" s="244" t="s">
        <v>122</v>
      </c>
    </row>
    <row r="181" spans="1:65" s="2" customFormat="1" ht="37.8" customHeight="1">
      <c r="A181" s="37"/>
      <c r="B181" s="38"/>
      <c r="C181" s="216" t="s">
        <v>220</v>
      </c>
      <c r="D181" s="216" t="s">
        <v>124</v>
      </c>
      <c r="E181" s="217" t="s">
        <v>221</v>
      </c>
      <c r="F181" s="218" t="s">
        <v>222</v>
      </c>
      <c r="G181" s="219" t="s">
        <v>146</v>
      </c>
      <c r="H181" s="220">
        <v>1.2</v>
      </c>
      <c r="I181" s="221"/>
      <c r="J181" s="222">
        <f>ROUND(I181*H181,2)</f>
        <v>0</v>
      </c>
      <c r="K181" s="218" t="s">
        <v>138</v>
      </c>
      <c r="L181" s="43"/>
      <c r="M181" s="223" t="s">
        <v>1</v>
      </c>
      <c r="N181" s="224" t="s">
        <v>38</v>
      </c>
      <c r="O181" s="90"/>
      <c r="P181" s="225">
        <f>O181*H181</f>
        <v>0</v>
      </c>
      <c r="Q181" s="225">
        <v>2.50187</v>
      </c>
      <c r="R181" s="225">
        <f>Q181*H181</f>
        <v>3.0022439999999997</v>
      </c>
      <c r="S181" s="225">
        <v>0</v>
      </c>
      <c r="T181" s="225">
        <f>S181*H181</f>
        <v>0</v>
      </c>
      <c r="U181" s="226" t="s">
        <v>1</v>
      </c>
      <c r="V181" s="37"/>
      <c r="W181" s="37"/>
      <c r="X181" s="37"/>
      <c r="Y181" s="37"/>
      <c r="Z181" s="37"/>
      <c r="AA181" s="37"/>
      <c r="AB181" s="37"/>
      <c r="AC181" s="37"/>
      <c r="AD181" s="37"/>
      <c r="AE181" s="37"/>
      <c r="AR181" s="227" t="s">
        <v>128</v>
      </c>
      <c r="AT181" s="227" t="s">
        <v>124</v>
      </c>
      <c r="AU181" s="227" t="s">
        <v>83</v>
      </c>
      <c r="AY181" s="16" t="s">
        <v>122</v>
      </c>
      <c r="BE181" s="228">
        <f>IF(N181="základní",J181,0)</f>
        <v>0</v>
      </c>
      <c r="BF181" s="228">
        <f>IF(N181="snížená",J181,0)</f>
        <v>0</v>
      </c>
      <c r="BG181" s="228">
        <f>IF(N181="zákl. přenesená",J181,0)</f>
        <v>0</v>
      </c>
      <c r="BH181" s="228">
        <f>IF(N181="sníž. přenesená",J181,0)</f>
        <v>0</v>
      </c>
      <c r="BI181" s="228">
        <f>IF(N181="nulová",J181,0)</f>
        <v>0</v>
      </c>
      <c r="BJ181" s="16" t="s">
        <v>81</v>
      </c>
      <c r="BK181" s="228">
        <f>ROUND(I181*H181,2)</f>
        <v>0</v>
      </c>
      <c r="BL181" s="16" t="s">
        <v>128</v>
      </c>
      <c r="BM181" s="227" t="s">
        <v>223</v>
      </c>
    </row>
    <row r="182" spans="1:47" s="2" customFormat="1" ht="12">
      <c r="A182" s="37"/>
      <c r="B182" s="38"/>
      <c r="C182" s="39"/>
      <c r="D182" s="256" t="s">
        <v>140</v>
      </c>
      <c r="E182" s="39"/>
      <c r="F182" s="257" t="s">
        <v>224</v>
      </c>
      <c r="G182" s="39"/>
      <c r="H182" s="39"/>
      <c r="I182" s="231"/>
      <c r="J182" s="39"/>
      <c r="K182" s="39"/>
      <c r="L182" s="43"/>
      <c r="M182" s="232"/>
      <c r="N182" s="233"/>
      <c r="O182" s="90"/>
      <c r="P182" s="90"/>
      <c r="Q182" s="90"/>
      <c r="R182" s="90"/>
      <c r="S182" s="90"/>
      <c r="T182" s="90"/>
      <c r="U182" s="91"/>
      <c r="V182" s="37"/>
      <c r="W182" s="37"/>
      <c r="X182" s="37"/>
      <c r="Y182" s="37"/>
      <c r="Z182" s="37"/>
      <c r="AA182" s="37"/>
      <c r="AB182" s="37"/>
      <c r="AC182" s="37"/>
      <c r="AD182" s="37"/>
      <c r="AE182" s="37"/>
      <c r="AT182" s="16" t="s">
        <v>140</v>
      </c>
      <c r="AU182" s="16" t="s">
        <v>83</v>
      </c>
    </row>
    <row r="183" spans="1:47" s="2" customFormat="1" ht="12">
      <c r="A183" s="37"/>
      <c r="B183" s="38"/>
      <c r="C183" s="39"/>
      <c r="D183" s="229" t="s">
        <v>130</v>
      </c>
      <c r="E183" s="39"/>
      <c r="F183" s="230" t="s">
        <v>225</v>
      </c>
      <c r="G183" s="39"/>
      <c r="H183" s="39"/>
      <c r="I183" s="231"/>
      <c r="J183" s="39"/>
      <c r="K183" s="39"/>
      <c r="L183" s="43"/>
      <c r="M183" s="232"/>
      <c r="N183" s="233"/>
      <c r="O183" s="90"/>
      <c r="P183" s="90"/>
      <c r="Q183" s="90"/>
      <c r="R183" s="90"/>
      <c r="S183" s="90"/>
      <c r="T183" s="90"/>
      <c r="U183" s="91"/>
      <c r="V183" s="37"/>
      <c r="W183" s="37"/>
      <c r="X183" s="37"/>
      <c r="Y183" s="37"/>
      <c r="Z183" s="37"/>
      <c r="AA183" s="37"/>
      <c r="AB183" s="37"/>
      <c r="AC183" s="37"/>
      <c r="AD183" s="37"/>
      <c r="AE183" s="37"/>
      <c r="AT183" s="16" t="s">
        <v>130</v>
      </c>
      <c r="AU183" s="16" t="s">
        <v>83</v>
      </c>
    </row>
    <row r="184" spans="1:51" s="13" customFormat="1" ht="12">
      <c r="A184" s="13"/>
      <c r="B184" s="234"/>
      <c r="C184" s="235"/>
      <c r="D184" s="229" t="s">
        <v>132</v>
      </c>
      <c r="E184" s="236" t="s">
        <v>1</v>
      </c>
      <c r="F184" s="237" t="s">
        <v>226</v>
      </c>
      <c r="G184" s="235"/>
      <c r="H184" s="238">
        <v>1.2</v>
      </c>
      <c r="I184" s="239"/>
      <c r="J184" s="235"/>
      <c r="K184" s="235"/>
      <c r="L184" s="240"/>
      <c r="M184" s="241"/>
      <c r="N184" s="242"/>
      <c r="O184" s="242"/>
      <c r="P184" s="242"/>
      <c r="Q184" s="242"/>
      <c r="R184" s="242"/>
      <c r="S184" s="242"/>
      <c r="T184" s="242"/>
      <c r="U184" s="243"/>
      <c r="V184" s="13"/>
      <c r="W184" s="13"/>
      <c r="X184" s="13"/>
      <c r="Y184" s="13"/>
      <c r="Z184" s="13"/>
      <c r="AA184" s="13"/>
      <c r="AB184" s="13"/>
      <c r="AC184" s="13"/>
      <c r="AD184" s="13"/>
      <c r="AE184" s="13"/>
      <c r="AT184" s="244" t="s">
        <v>132</v>
      </c>
      <c r="AU184" s="244" t="s">
        <v>83</v>
      </c>
      <c r="AV184" s="13" t="s">
        <v>83</v>
      </c>
      <c r="AW184" s="13" t="s">
        <v>30</v>
      </c>
      <c r="AX184" s="13" t="s">
        <v>81</v>
      </c>
      <c r="AY184" s="244" t="s">
        <v>122</v>
      </c>
    </row>
    <row r="185" spans="1:63" s="12" customFormat="1" ht="22.8" customHeight="1">
      <c r="A185" s="12"/>
      <c r="B185" s="200"/>
      <c r="C185" s="201"/>
      <c r="D185" s="202" t="s">
        <v>72</v>
      </c>
      <c r="E185" s="214" t="s">
        <v>157</v>
      </c>
      <c r="F185" s="214" t="s">
        <v>227</v>
      </c>
      <c r="G185" s="201"/>
      <c r="H185" s="201"/>
      <c r="I185" s="204"/>
      <c r="J185" s="215">
        <f>BK185</f>
        <v>0</v>
      </c>
      <c r="K185" s="201"/>
      <c r="L185" s="206"/>
      <c r="M185" s="207"/>
      <c r="N185" s="208"/>
      <c r="O185" s="208"/>
      <c r="P185" s="209">
        <f>SUM(P186:P231)</f>
        <v>0</v>
      </c>
      <c r="Q185" s="208"/>
      <c r="R185" s="209">
        <f>SUM(R186:R231)</f>
        <v>2685.72199105</v>
      </c>
      <c r="S185" s="208"/>
      <c r="T185" s="209">
        <f>SUM(T186:T231)</f>
        <v>0</v>
      </c>
      <c r="U185" s="210"/>
      <c r="V185" s="12"/>
      <c r="W185" s="12"/>
      <c r="X185" s="12"/>
      <c r="Y185" s="12"/>
      <c r="Z185" s="12"/>
      <c r="AA185" s="12"/>
      <c r="AB185" s="12"/>
      <c r="AC185" s="12"/>
      <c r="AD185" s="12"/>
      <c r="AE185" s="12"/>
      <c r="AR185" s="211" t="s">
        <v>81</v>
      </c>
      <c r="AT185" s="212" t="s">
        <v>72</v>
      </c>
      <c r="AU185" s="212" t="s">
        <v>81</v>
      </c>
      <c r="AY185" s="211" t="s">
        <v>122</v>
      </c>
      <c r="BK185" s="213">
        <f>SUM(BK186:BK231)</f>
        <v>0</v>
      </c>
    </row>
    <row r="186" spans="1:65" s="2" customFormat="1" ht="55.5" customHeight="1">
      <c r="A186" s="37"/>
      <c r="B186" s="38"/>
      <c r="C186" s="216" t="s">
        <v>8</v>
      </c>
      <c r="D186" s="216" t="s">
        <v>124</v>
      </c>
      <c r="E186" s="217" t="s">
        <v>228</v>
      </c>
      <c r="F186" s="218" t="s">
        <v>229</v>
      </c>
      <c r="G186" s="219" t="s">
        <v>127</v>
      </c>
      <c r="H186" s="220">
        <v>12</v>
      </c>
      <c r="I186" s="221"/>
      <c r="J186" s="222">
        <f>ROUND(I186*H186,2)</f>
        <v>0</v>
      </c>
      <c r="K186" s="218" t="s">
        <v>138</v>
      </c>
      <c r="L186" s="43"/>
      <c r="M186" s="223" t="s">
        <v>1</v>
      </c>
      <c r="N186" s="224" t="s">
        <v>38</v>
      </c>
      <c r="O186" s="90"/>
      <c r="P186" s="225">
        <f>O186*H186</f>
        <v>0</v>
      </c>
      <c r="Q186" s="225">
        <v>0.52625</v>
      </c>
      <c r="R186" s="225">
        <f>Q186*H186</f>
        <v>6.3149999999999995</v>
      </c>
      <c r="S186" s="225">
        <v>0</v>
      </c>
      <c r="T186" s="225">
        <f>S186*H186</f>
        <v>0</v>
      </c>
      <c r="U186" s="226" t="s">
        <v>1</v>
      </c>
      <c r="V186" s="37"/>
      <c r="W186" s="37"/>
      <c r="X186" s="37"/>
      <c r="Y186" s="37"/>
      <c r="Z186" s="37"/>
      <c r="AA186" s="37"/>
      <c r="AB186" s="37"/>
      <c r="AC186" s="37"/>
      <c r="AD186" s="37"/>
      <c r="AE186" s="37"/>
      <c r="AR186" s="227" t="s">
        <v>128</v>
      </c>
      <c r="AT186" s="227" t="s">
        <v>124</v>
      </c>
      <c r="AU186" s="227" t="s">
        <v>83</v>
      </c>
      <c r="AY186" s="16" t="s">
        <v>122</v>
      </c>
      <c r="BE186" s="228">
        <f>IF(N186="základní",J186,0)</f>
        <v>0</v>
      </c>
      <c r="BF186" s="228">
        <f>IF(N186="snížená",J186,0)</f>
        <v>0</v>
      </c>
      <c r="BG186" s="228">
        <f>IF(N186="zákl. přenesená",J186,0)</f>
        <v>0</v>
      </c>
      <c r="BH186" s="228">
        <f>IF(N186="sníž. přenesená",J186,0)</f>
        <v>0</v>
      </c>
      <c r="BI186" s="228">
        <f>IF(N186="nulová",J186,0)</f>
        <v>0</v>
      </c>
      <c r="BJ186" s="16" t="s">
        <v>81</v>
      </c>
      <c r="BK186" s="228">
        <f>ROUND(I186*H186,2)</f>
        <v>0</v>
      </c>
      <c r="BL186" s="16" t="s">
        <v>128</v>
      </c>
      <c r="BM186" s="227" t="s">
        <v>230</v>
      </c>
    </row>
    <row r="187" spans="1:47" s="2" customFormat="1" ht="12">
      <c r="A187" s="37"/>
      <c r="B187" s="38"/>
      <c r="C187" s="39"/>
      <c r="D187" s="256" t="s">
        <v>140</v>
      </c>
      <c r="E187" s="39"/>
      <c r="F187" s="257" t="s">
        <v>231</v>
      </c>
      <c r="G187" s="39"/>
      <c r="H187" s="39"/>
      <c r="I187" s="231"/>
      <c r="J187" s="39"/>
      <c r="K187" s="39"/>
      <c r="L187" s="43"/>
      <c r="M187" s="232"/>
      <c r="N187" s="233"/>
      <c r="O187" s="90"/>
      <c r="P187" s="90"/>
      <c r="Q187" s="90"/>
      <c r="R187" s="90"/>
      <c r="S187" s="90"/>
      <c r="T187" s="90"/>
      <c r="U187" s="91"/>
      <c r="V187" s="37"/>
      <c r="W187" s="37"/>
      <c r="X187" s="37"/>
      <c r="Y187" s="37"/>
      <c r="Z187" s="37"/>
      <c r="AA187" s="37"/>
      <c r="AB187" s="37"/>
      <c r="AC187" s="37"/>
      <c r="AD187" s="37"/>
      <c r="AE187" s="37"/>
      <c r="AT187" s="16" t="s">
        <v>140</v>
      </c>
      <c r="AU187" s="16" t="s">
        <v>83</v>
      </c>
    </row>
    <row r="188" spans="1:51" s="13" customFormat="1" ht="12">
      <c r="A188" s="13"/>
      <c r="B188" s="234"/>
      <c r="C188" s="235"/>
      <c r="D188" s="229" t="s">
        <v>132</v>
      </c>
      <c r="E188" s="236" t="s">
        <v>1</v>
      </c>
      <c r="F188" s="237" t="s">
        <v>232</v>
      </c>
      <c r="G188" s="235"/>
      <c r="H188" s="238">
        <v>12</v>
      </c>
      <c r="I188" s="239"/>
      <c r="J188" s="235"/>
      <c r="K188" s="235"/>
      <c r="L188" s="240"/>
      <c r="M188" s="241"/>
      <c r="N188" s="242"/>
      <c r="O188" s="242"/>
      <c r="P188" s="242"/>
      <c r="Q188" s="242"/>
      <c r="R188" s="242"/>
      <c r="S188" s="242"/>
      <c r="T188" s="242"/>
      <c r="U188" s="243"/>
      <c r="V188" s="13"/>
      <c r="W188" s="13"/>
      <c r="X188" s="13"/>
      <c r="Y188" s="13"/>
      <c r="Z188" s="13"/>
      <c r="AA188" s="13"/>
      <c r="AB188" s="13"/>
      <c r="AC188" s="13"/>
      <c r="AD188" s="13"/>
      <c r="AE188" s="13"/>
      <c r="AT188" s="244" t="s">
        <v>132</v>
      </c>
      <c r="AU188" s="244" t="s">
        <v>83</v>
      </c>
      <c r="AV188" s="13" t="s">
        <v>83</v>
      </c>
      <c r="AW188" s="13" t="s">
        <v>30</v>
      </c>
      <c r="AX188" s="13" t="s">
        <v>81</v>
      </c>
      <c r="AY188" s="244" t="s">
        <v>122</v>
      </c>
    </row>
    <row r="189" spans="1:65" s="2" customFormat="1" ht="33" customHeight="1">
      <c r="A189" s="37"/>
      <c r="B189" s="38"/>
      <c r="C189" s="216" t="s">
        <v>233</v>
      </c>
      <c r="D189" s="216" t="s">
        <v>124</v>
      </c>
      <c r="E189" s="217" t="s">
        <v>234</v>
      </c>
      <c r="F189" s="218" t="s">
        <v>235</v>
      </c>
      <c r="G189" s="219" t="s">
        <v>127</v>
      </c>
      <c r="H189" s="220">
        <v>24</v>
      </c>
      <c r="I189" s="221"/>
      <c r="J189" s="222">
        <f>ROUND(I189*H189,2)</f>
        <v>0</v>
      </c>
      <c r="K189" s="218" t="s">
        <v>138</v>
      </c>
      <c r="L189" s="43"/>
      <c r="M189" s="223" t="s">
        <v>1</v>
      </c>
      <c r="N189" s="224" t="s">
        <v>38</v>
      </c>
      <c r="O189" s="90"/>
      <c r="P189" s="225">
        <f>O189*H189</f>
        <v>0</v>
      </c>
      <c r="Q189" s="225">
        <v>0.345</v>
      </c>
      <c r="R189" s="225">
        <f>Q189*H189</f>
        <v>8.28</v>
      </c>
      <c r="S189" s="225">
        <v>0</v>
      </c>
      <c r="T189" s="225">
        <f>S189*H189</f>
        <v>0</v>
      </c>
      <c r="U189" s="226" t="s">
        <v>1</v>
      </c>
      <c r="V189" s="37"/>
      <c r="W189" s="37"/>
      <c r="X189" s="37"/>
      <c r="Y189" s="37"/>
      <c r="Z189" s="37"/>
      <c r="AA189" s="37"/>
      <c r="AB189" s="37"/>
      <c r="AC189" s="37"/>
      <c r="AD189" s="37"/>
      <c r="AE189" s="37"/>
      <c r="AR189" s="227" t="s">
        <v>128</v>
      </c>
      <c r="AT189" s="227" t="s">
        <v>124</v>
      </c>
      <c r="AU189" s="227" t="s">
        <v>83</v>
      </c>
      <c r="AY189" s="16" t="s">
        <v>122</v>
      </c>
      <c r="BE189" s="228">
        <f>IF(N189="základní",J189,0)</f>
        <v>0</v>
      </c>
      <c r="BF189" s="228">
        <f>IF(N189="snížená",J189,0)</f>
        <v>0</v>
      </c>
      <c r="BG189" s="228">
        <f>IF(N189="zákl. přenesená",J189,0)</f>
        <v>0</v>
      </c>
      <c r="BH189" s="228">
        <f>IF(N189="sníž. přenesená",J189,0)</f>
        <v>0</v>
      </c>
      <c r="BI189" s="228">
        <f>IF(N189="nulová",J189,0)</f>
        <v>0</v>
      </c>
      <c r="BJ189" s="16" t="s">
        <v>81</v>
      </c>
      <c r="BK189" s="228">
        <f>ROUND(I189*H189,2)</f>
        <v>0</v>
      </c>
      <c r="BL189" s="16" t="s">
        <v>128</v>
      </c>
      <c r="BM189" s="227" t="s">
        <v>236</v>
      </c>
    </row>
    <row r="190" spans="1:47" s="2" customFormat="1" ht="12">
      <c r="A190" s="37"/>
      <c r="B190" s="38"/>
      <c r="C190" s="39"/>
      <c r="D190" s="256" t="s">
        <v>140</v>
      </c>
      <c r="E190" s="39"/>
      <c r="F190" s="257" t="s">
        <v>237</v>
      </c>
      <c r="G190" s="39"/>
      <c r="H190" s="39"/>
      <c r="I190" s="231"/>
      <c r="J190" s="39"/>
      <c r="K190" s="39"/>
      <c r="L190" s="43"/>
      <c r="M190" s="232"/>
      <c r="N190" s="233"/>
      <c r="O190" s="90"/>
      <c r="P190" s="90"/>
      <c r="Q190" s="90"/>
      <c r="R190" s="90"/>
      <c r="S190" s="90"/>
      <c r="T190" s="90"/>
      <c r="U190" s="91"/>
      <c r="V190" s="37"/>
      <c r="W190" s="37"/>
      <c r="X190" s="37"/>
      <c r="Y190" s="37"/>
      <c r="Z190" s="37"/>
      <c r="AA190" s="37"/>
      <c r="AB190" s="37"/>
      <c r="AC190" s="37"/>
      <c r="AD190" s="37"/>
      <c r="AE190" s="37"/>
      <c r="AT190" s="16" t="s">
        <v>140</v>
      </c>
      <c r="AU190" s="16" t="s">
        <v>83</v>
      </c>
    </row>
    <row r="191" spans="1:51" s="13" customFormat="1" ht="12">
      <c r="A191" s="13"/>
      <c r="B191" s="234"/>
      <c r="C191" s="235"/>
      <c r="D191" s="229" t="s">
        <v>132</v>
      </c>
      <c r="E191" s="236" t="s">
        <v>1</v>
      </c>
      <c r="F191" s="237" t="s">
        <v>134</v>
      </c>
      <c r="G191" s="235"/>
      <c r="H191" s="238">
        <v>24</v>
      </c>
      <c r="I191" s="239"/>
      <c r="J191" s="235"/>
      <c r="K191" s="235"/>
      <c r="L191" s="240"/>
      <c r="M191" s="241"/>
      <c r="N191" s="242"/>
      <c r="O191" s="242"/>
      <c r="P191" s="242"/>
      <c r="Q191" s="242"/>
      <c r="R191" s="242"/>
      <c r="S191" s="242"/>
      <c r="T191" s="242"/>
      <c r="U191" s="243"/>
      <c r="V191" s="13"/>
      <c r="W191" s="13"/>
      <c r="X191" s="13"/>
      <c r="Y191" s="13"/>
      <c r="Z191" s="13"/>
      <c r="AA191" s="13"/>
      <c r="AB191" s="13"/>
      <c r="AC191" s="13"/>
      <c r="AD191" s="13"/>
      <c r="AE191" s="13"/>
      <c r="AT191" s="244" t="s">
        <v>132</v>
      </c>
      <c r="AU191" s="244" t="s">
        <v>83</v>
      </c>
      <c r="AV191" s="13" t="s">
        <v>83</v>
      </c>
      <c r="AW191" s="13" t="s">
        <v>30</v>
      </c>
      <c r="AX191" s="13" t="s">
        <v>81</v>
      </c>
      <c r="AY191" s="244" t="s">
        <v>122</v>
      </c>
    </row>
    <row r="192" spans="1:65" s="2" customFormat="1" ht="37.8" customHeight="1">
      <c r="A192" s="37"/>
      <c r="B192" s="38"/>
      <c r="C192" s="216" t="s">
        <v>238</v>
      </c>
      <c r="D192" s="216" t="s">
        <v>124</v>
      </c>
      <c r="E192" s="217" t="s">
        <v>239</v>
      </c>
      <c r="F192" s="218" t="s">
        <v>240</v>
      </c>
      <c r="G192" s="219" t="s">
        <v>127</v>
      </c>
      <c r="H192" s="220">
        <v>183</v>
      </c>
      <c r="I192" s="221"/>
      <c r="J192" s="222">
        <f>ROUND(I192*H192,2)</f>
        <v>0</v>
      </c>
      <c r="K192" s="218" t="s">
        <v>138</v>
      </c>
      <c r="L192" s="43"/>
      <c r="M192" s="223" t="s">
        <v>1</v>
      </c>
      <c r="N192" s="224" t="s">
        <v>38</v>
      </c>
      <c r="O192" s="90"/>
      <c r="P192" s="225">
        <f>O192*H192</f>
        <v>0</v>
      </c>
      <c r="Q192" s="225">
        <v>0.324</v>
      </c>
      <c r="R192" s="225">
        <f>Q192*H192</f>
        <v>59.292</v>
      </c>
      <c r="S192" s="225">
        <v>0</v>
      </c>
      <c r="T192" s="225">
        <f>S192*H192</f>
        <v>0</v>
      </c>
      <c r="U192" s="226" t="s">
        <v>1</v>
      </c>
      <c r="V192" s="37"/>
      <c r="W192" s="37"/>
      <c r="X192" s="37"/>
      <c r="Y192" s="37"/>
      <c r="Z192" s="37"/>
      <c r="AA192" s="37"/>
      <c r="AB192" s="37"/>
      <c r="AC192" s="37"/>
      <c r="AD192" s="37"/>
      <c r="AE192" s="37"/>
      <c r="AR192" s="227" t="s">
        <v>128</v>
      </c>
      <c r="AT192" s="227" t="s">
        <v>124</v>
      </c>
      <c r="AU192" s="227" t="s">
        <v>83</v>
      </c>
      <c r="AY192" s="16" t="s">
        <v>122</v>
      </c>
      <c r="BE192" s="228">
        <f>IF(N192="základní",J192,0)</f>
        <v>0</v>
      </c>
      <c r="BF192" s="228">
        <f>IF(N192="snížená",J192,0)</f>
        <v>0</v>
      </c>
      <c r="BG192" s="228">
        <f>IF(N192="zákl. přenesená",J192,0)</f>
        <v>0</v>
      </c>
      <c r="BH192" s="228">
        <f>IF(N192="sníž. přenesená",J192,0)</f>
        <v>0</v>
      </c>
      <c r="BI192" s="228">
        <f>IF(N192="nulová",J192,0)</f>
        <v>0</v>
      </c>
      <c r="BJ192" s="16" t="s">
        <v>81</v>
      </c>
      <c r="BK192" s="228">
        <f>ROUND(I192*H192,2)</f>
        <v>0</v>
      </c>
      <c r="BL192" s="16" t="s">
        <v>128</v>
      </c>
      <c r="BM192" s="227" t="s">
        <v>241</v>
      </c>
    </row>
    <row r="193" spans="1:47" s="2" customFormat="1" ht="12">
      <c r="A193" s="37"/>
      <c r="B193" s="38"/>
      <c r="C193" s="39"/>
      <c r="D193" s="256" t="s">
        <v>140</v>
      </c>
      <c r="E193" s="39"/>
      <c r="F193" s="257" t="s">
        <v>242</v>
      </c>
      <c r="G193" s="39"/>
      <c r="H193" s="39"/>
      <c r="I193" s="231"/>
      <c r="J193" s="39"/>
      <c r="K193" s="39"/>
      <c r="L193" s="43"/>
      <c r="M193" s="232"/>
      <c r="N193" s="233"/>
      <c r="O193" s="90"/>
      <c r="P193" s="90"/>
      <c r="Q193" s="90"/>
      <c r="R193" s="90"/>
      <c r="S193" s="90"/>
      <c r="T193" s="90"/>
      <c r="U193" s="91"/>
      <c r="V193" s="37"/>
      <c r="W193" s="37"/>
      <c r="X193" s="37"/>
      <c r="Y193" s="37"/>
      <c r="Z193" s="37"/>
      <c r="AA193" s="37"/>
      <c r="AB193" s="37"/>
      <c r="AC193" s="37"/>
      <c r="AD193" s="37"/>
      <c r="AE193" s="37"/>
      <c r="AT193" s="16" t="s">
        <v>140</v>
      </c>
      <c r="AU193" s="16" t="s">
        <v>83</v>
      </c>
    </row>
    <row r="194" spans="1:51" s="13" customFormat="1" ht="12">
      <c r="A194" s="13"/>
      <c r="B194" s="234"/>
      <c r="C194" s="235"/>
      <c r="D194" s="229" t="s">
        <v>132</v>
      </c>
      <c r="E194" s="236" t="s">
        <v>1</v>
      </c>
      <c r="F194" s="237" t="s">
        <v>243</v>
      </c>
      <c r="G194" s="235"/>
      <c r="H194" s="238">
        <v>183</v>
      </c>
      <c r="I194" s="239"/>
      <c r="J194" s="235"/>
      <c r="K194" s="235"/>
      <c r="L194" s="240"/>
      <c r="M194" s="241"/>
      <c r="N194" s="242"/>
      <c r="O194" s="242"/>
      <c r="P194" s="242"/>
      <c r="Q194" s="242"/>
      <c r="R194" s="242"/>
      <c r="S194" s="242"/>
      <c r="T194" s="242"/>
      <c r="U194" s="243"/>
      <c r="V194" s="13"/>
      <c r="W194" s="13"/>
      <c r="X194" s="13"/>
      <c r="Y194" s="13"/>
      <c r="Z194" s="13"/>
      <c r="AA194" s="13"/>
      <c r="AB194" s="13"/>
      <c r="AC194" s="13"/>
      <c r="AD194" s="13"/>
      <c r="AE194" s="13"/>
      <c r="AT194" s="244" t="s">
        <v>132</v>
      </c>
      <c r="AU194" s="244" t="s">
        <v>83</v>
      </c>
      <c r="AV194" s="13" t="s">
        <v>83</v>
      </c>
      <c r="AW194" s="13" t="s">
        <v>30</v>
      </c>
      <c r="AX194" s="13" t="s">
        <v>81</v>
      </c>
      <c r="AY194" s="244" t="s">
        <v>122</v>
      </c>
    </row>
    <row r="195" spans="1:65" s="2" customFormat="1" ht="37.8" customHeight="1">
      <c r="A195" s="37"/>
      <c r="B195" s="38"/>
      <c r="C195" s="216" t="s">
        <v>244</v>
      </c>
      <c r="D195" s="216" t="s">
        <v>124</v>
      </c>
      <c r="E195" s="217" t="s">
        <v>245</v>
      </c>
      <c r="F195" s="218" t="s">
        <v>246</v>
      </c>
      <c r="G195" s="219" t="s">
        <v>127</v>
      </c>
      <c r="H195" s="220">
        <v>24</v>
      </c>
      <c r="I195" s="221"/>
      <c r="J195" s="222">
        <f>ROUND(I195*H195,2)</f>
        <v>0</v>
      </c>
      <c r="K195" s="218" t="s">
        <v>138</v>
      </c>
      <c r="L195" s="43"/>
      <c r="M195" s="223" t="s">
        <v>1</v>
      </c>
      <c r="N195" s="224" t="s">
        <v>38</v>
      </c>
      <c r="O195" s="90"/>
      <c r="P195" s="225">
        <f>O195*H195</f>
        <v>0</v>
      </c>
      <c r="Q195" s="225">
        <v>0.42149</v>
      </c>
      <c r="R195" s="225">
        <f>Q195*H195</f>
        <v>10.11576</v>
      </c>
      <c r="S195" s="225">
        <v>0</v>
      </c>
      <c r="T195" s="225">
        <f>S195*H195</f>
        <v>0</v>
      </c>
      <c r="U195" s="226" t="s">
        <v>1</v>
      </c>
      <c r="V195" s="37"/>
      <c r="W195" s="37"/>
      <c r="X195" s="37"/>
      <c r="Y195" s="37"/>
      <c r="Z195" s="37"/>
      <c r="AA195" s="37"/>
      <c r="AB195" s="37"/>
      <c r="AC195" s="37"/>
      <c r="AD195" s="37"/>
      <c r="AE195" s="37"/>
      <c r="AR195" s="227" t="s">
        <v>128</v>
      </c>
      <c r="AT195" s="227" t="s">
        <v>124</v>
      </c>
      <c r="AU195" s="227" t="s">
        <v>83</v>
      </c>
      <c r="AY195" s="16" t="s">
        <v>122</v>
      </c>
      <c r="BE195" s="228">
        <f>IF(N195="základní",J195,0)</f>
        <v>0</v>
      </c>
      <c r="BF195" s="228">
        <f>IF(N195="snížená",J195,0)</f>
        <v>0</v>
      </c>
      <c r="BG195" s="228">
        <f>IF(N195="zákl. přenesená",J195,0)</f>
        <v>0</v>
      </c>
      <c r="BH195" s="228">
        <f>IF(N195="sníž. přenesená",J195,0)</f>
        <v>0</v>
      </c>
      <c r="BI195" s="228">
        <f>IF(N195="nulová",J195,0)</f>
        <v>0</v>
      </c>
      <c r="BJ195" s="16" t="s">
        <v>81</v>
      </c>
      <c r="BK195" s="228">
        <f>ROUND(I195*H195,2)</f>
        <v>0</v>
      </c>
      <c r="BL195" s="16" t="s">
        <v>128</v>
      </c>
      <c r="BM195" s="227" t="s">
        <v>247</v>
      </c>
    </row>
    <row r="196" spans="1:47" s="2" customFormat="1" ht="12">
      <c r="A196" s="37"/>
      <c r="B196" s="38"/>
      <c r="C196" s="39"/>
      <c r="D196" s="256" t="s">
        <v>140</v>
      </c>
      <c r="E196" s="39"/>
      <c r="F196" s="257" t="s">
        <v>248</v>
      </c>
      <c r="G196" s="39"/>
      <c r="H196" s="39"/>
      <c r="I196" s="231"/>
      <c r="J196" s="39"/>
      <c r="K196" s="39"/>
      <c r="L196" s="43"/>
      <c r="M196" s="232"/>
      <c r="N196" s="233"/>
      <c r="O196" s="90"/>
      <c r="P196" s="90"/>
      <c r="Q196" s="90"/>
      <c r="R196" s="90"/>
      <c r="S196" s="90"/>
      <c r="T196" s="90"/>
      <c r="U196" s="91"/>
      <c r="V196" s="37"/>
      <c r="W196" s="37"/>
      <c r="X196" s="37"/>
      <c r="Y196" s="37"/>
      <c r="Z196" s="37"/>
      <c r="AA196" s="37"/>
      <c r="AB196" s="37"/>
      <c r="AC196" s="37"/>
      <c r="AD196" s="37"/>
      <c r="AE196" s="37"/>
      <c r="AT196" s="16" t="s">
        <v>140</v>
      </c>
      <c r="AU196" s="16" t="s">
        <v>83</v>
      </c>
    </row>
    <row r="197" spans="1:47" s="2" customFormat="1" ht="12">
      <c r="A197" s="37"/>
      <c r="B197" s="38"/>
      <c r="C197" s="39"/>
      <c r="D197" s="229" t="s">
        <v>130</v>
      </c>
      <c r="E197" s="39"/>
      <c r="F197" s="230" t="s">
        <v>249</v>
      </c>
      <c r="G197" s="39"/>
      <c r="H197" s="39"/>
      <c r="I197" s="231"/>
      <c r="J197" s="39"/>
      <c r="K197" s="39"/>
      <c r="L197" s="43"/>
      <c r="M197" s="232"/>
      <c r="N197" s="233"/>
      <c r="O197" s="90"/>
      <c r="P197" s="90"/>
      <c r="Q197" s="90"/>
      <c r="R197" s="90"/>
      <c r="S197" s="90"/>
      <c r="T197" s="90"/>
      <c r="U197" s="91"/>
      <c r="V197" s="37"/>
      <c r="W197" s="37"/>
      <c r="X197" s="37"/>
      <c r="Y197" s="37"/>
      <c r="Z197" s="37"/>
      <c r="AA197" s="37"/>
      <c r="AB197" s="37"/>
      <c r="AC197" s="37"/>
      <c r="AD197" s="37"/>
      <c r="AE197" s="37"/>
      <c r="AT197" s="16" t="s">
        <v>130</v>
      </c>
      <c r="AU197" s="16" t="s">
        <v>83</v>
      </c>
    </row>
    <row r="198" spans="1:51" s="13" customFormat="1" ht="12">
      <c r="A198" s="13"/>
      <c r="B198" s="234"/>
      <c r="C198" s="235"/>
      <c r="D198" s="229" t="s">
        <v>132</v>
      </c>
      <c r="E198" s="236" t="s">
        <v>1</v>
      </c>
      <c r="F198" s="237" t="s">
        <v>134</v>
      </c>
      <c r="G198" s="235"/>
      <c r="H198" s="238">
        <v>24</v>
      </c>
      <c r="I198" s="239"/>
      <c r="J198" s="235"/>
      <c r="K198" s="235"/>
      <c r="L198" s="240"/>
      <c r="M198" s="241"/>
      <c r="N198" s="242"/>
      <c r="O198" s="242"/>
      <c r="P198" s="242"/>
      <c r="Q198" s="242"/>
      <c r="R198" s="242"/>
      <c r="S198" s="242"/>
      <c r="T198" s="242"/>
      <c r="U198" s="243"/>
      <c r="V198" s="13"/>
      <c r="W198" s="13"/>
      <c r="X198" s="13"/>
      <c r="Y198" s="13"/>
      <c r="Z198" s="13"/>
      <c r="AA198" s="13"/>
      <c r="AB198" s="13"/>
      <c r="AC198" s="13"/>
      <c r="AD198" s="13"/>
      <c r="AE198" s="13"/>
      <c r="AT198" s="244" t="s">
        <v>132</v>
      </c>
      <c r="AU198" s="244" t="s">
        <v>83</v>
      </c>
      <c r="AV198" s="13" t="s">
        <v>83</v>
      </c>
      <c r="AW198" s="13" t="s">
        <v>30</v>
      </c>
      <c r="AX198" s="13" t="s">
        <v>81</v>
      </c>
      <c r="AY198" s="244" t="s">
        <v>122</v>
      </c>
    </row>
    <row r="199" spans="1:65" s="2" customFormat="1" ht="49.05" customHeight="1">
      <c r="A199" s="37"/>
      <c r="B199" s="38"/>
      <c r="C199" s="216" t="s">
        <v>250</v>
      </c>
      <c r="D199" s="216" t="s">
        <v>124</v>
      </c>
      <c r="E199" s="217" t="s">
        <v>251</v>
      </c>
      <c r="F199" s="218" t="s">
        <v>252</v>
      </c>
      <c r="G199" s="219" t="s">
        <v>127</v>
      </c>
      <c r="H199" s="220">
        <v>3194.169</v>
      </c>
      <c r="I199" s="221"/>
      <c r="J199" s="222">
        <f>ROUND(I199*H199,2)</f>
        <v>0</v>
      </c>
      <c r="K199" s="218" t="s">
        <v>138</v>
      </c>
      <c r="L199" s="43"/>
      <c r="M199" s="223" t="s">
        <v>1</v>
      </c>
      <c r="N199" s="224" t="s">
        <v>38</v>
      </c>
      <c r="O199" s="90"/>
      <c r="P199" s="225">
        <f>O199*H199</f>
        <v>0</v>
      </c>
      <c r="Q199" s="225">
        <v>0.15826</v>
      </c>
      <c r="R199" s="225">
        <f>Q199*H199</f>
        <v>505.50918594</v>
      </c>
      <c r="S199" s="225">
        <v>0</v>
      </c>
      <c r="T199" s="225">
        <f>S199*H199</f>
        <v>0</v>
      </c>
      <c r="U199" s="226" t="s">
        <v>1</v>
      </c>
      <c r="V199" s="37"/>
      <c r="W199" s="37"/>
      <c r="X199" s="37"/>
      <c r="Y199" s="37"/>
      <c r="Z199" s="37"/>
      <c r="AA199" s="37"/>
      <c r="AB199" s="37"/>
      <c r="AC199" s="37"/>
      <c r="AD199" s="37"/>
      <c r="AE199" s="37"/>
      <c r="AR199" s="227" t="s">
        <v>128</v>
      </c>
      <c r="AT199" s="227" t="s">
        <v>124</v>
      </c>
      <c r="AU199" s="227" t="s">
        <v>83</v>
      </c>
      <c r="AY199" s="16" t="s">
        <v>122</v>
      </c>
      <c r="BE199" s="228">
        <f>IF(N199="základní",J199,0)</f>
        <v>0</v>
      </c>
      <c r="BF199" s="228">
        <f>IF(N199="snížená",J199,0)</f>
        <v>0</v>
      </c>
      <c r="BG199" s="228">
        <f>IF(N199="zákl. přenesená",J199,0)</f>
        <v>0</v>
      </c>
      <c r="BH199" s="228">
        <f>IF(N199="sníž. přenesená",J199,0)</f>
        <v>0</v>
      </c>
      <c r="BI199" s="228">
        <f>IF(N199="nulová",J199,0)</f>
        <v>0</v>
      </c>
      <c r="BJ199" s="16" t="s">
        <v>81</v>
      </c>
      <c r="BK199" s="228">
        <f>ROUND(I199*H199,2)</f>
        <v>0</v>
      </c>
      <c r="BL199" s="16" t="s">
        <v>128</v>
      </c>
      <c r="BM199" s="227" t="s">
        <v>253</v>
      </c>
    </row>
    <row r="200" spans="1:47" s="2" customFormat="1" ht="12">
      <c r="A200" s="37"/>
      <c r="B200" s="38"/>
      <c r="C200" s="39"/>
      <c r="D200" s="256" t="s">
        <v>140</v>
      </c>
      <c r="E200" s="39"/>
      <c r="F200" s="257" t="s">
        <v>254</v>
      </c>
      <c r="G200" s="39"/>
      <c r="H200" s="39"/>
      <c r="I200" s="231"/>
      <c r="J200" s="39"/>
      <c r="K200" s="39"/>
      <c r="L200" s="43"/>
      <c r="M200" s="232"/>
      <c r="N200" s="233"/>
      <c r="O200" s="90"/>
      <c r="P200" s="90"/>
      <c r="Q200" s="90"/>
      <c r="R200" s="90"/>
      <c r="S200" s="90"/>
      <c r="T200" s="90"/>
      <c r="U200" s="91"/>
      <c r="V200" s="37"/>
      <c r="W200" s="37"/>
      <c r="X200" s="37"/>
      <c r="Y200" s="37"/>
      <c r="Z200" s="37"/>
      <c r="AA200" s="37"/>
      <c r="AB200" s="37"/>
      <c r="AC200" s="37"/>
      <c r="AD200" s="37"/>
      <c r="AE200" s="37"/>
      <c r="AT200" s="16" t="s">
        <v>140</v>
      </c>
      <c r="AU200" s="16" t="s">
        <v>83</v>
      </c>
    </row>
    <row r="201" spans="1:47" s="2" customFormat="1" ht="12">
      <c r="A201" s="37"/>
      <c r="B201" s="38"/>
      <c r="C201" s="39"/>
      <c r="D201" s="229" t="s">
        <v>130</v>
      </c>
      <c r="E201" s="39"/>
      <c r="F201" s="230" t="s">
        <v>255</v>
      </c>
      <c r="G201" s="39"/>
      <c r="H201" s="39"/>
      <c r="I201" s="231"/>
      <c r="J201" s="39"/>
      <c r="K201" s="39"/>
      <c r="L201" s="43"/>
      <c r="M201" s="232"/>
      <c r="N201" s="233"/>
      <c r="O201" s="90"/>
      <c r="P201" s="90"/>
      <c r="Q201" s="90"/>
      <c r="R201" s="90"/>
      <c r="S201" s="90"/>
      <c r="T201" s="90"/>
      <c r="U201" s="91"/>
      <c r="V201" s="37"/>
      <c r="W201" s="37"/>
      <c r="X201" s="37"/>
      <c r="Y201" s="37"/>
      <c r="Z201" s="37"/>
      <c r="AA201" s="37"/>
      <c r="AB201" s="37"/>
      <c r="AC201" s="37"/>
      <c r="AD201" s="37"/>
      <c r="AE201" s="37"/>
      <c r="AT201" s="16" t="s">
        <v>130</v>
      </c>
      <c r="AU201" s="16" t="s">
        <v>83</v>
      </c>
    </row>
    <row r="202" spans="1:51" s="13" customFormat="1" ht="12">
      <c r="A202" s="13"/>
      <c r="B202" s="234"/>
      <c r="C202" s="235"/>
      <c r="D202" s="229" t="s">
        <v>132</v>
      </c>
      <c r="E202" s="236" t="s">
        <v>1</v>
      </c>
      <c r="F202" s="237" t="s">
        <v>133</v>
      </c>
      <c r="G202" s="235"/>
      <c r="H202" s="238">
        <v>3170.169</v>
      </c>
      <c r="I202" s="239"/>
      <c r="J202" s="235"/>
      <c r="K202" s="235"/>
      <c r="L202" s="240"/>
      <c r="M202" s="241"/>
      <c r="N202" s="242"/>
      <c r="O202" s="242"/>
      <c r="P202" s="242"/>
      <c r="Q202" s="242"/>
      <c r="R202" s="242"/>
      <c r="S202" s="242"/>
      <c r="T202" s="242"/>
      <c r="U202" s="243"/>
      <c r="V202" s="13"/>
      <c r="W202" s="13"/>
      <c r="X202" s="13"/>
      <c r="Y202" s="13"/>
      <c r="Z202" s="13"/>
      <c r="AA202" s="13"/>
      <c r="AB202" s="13"/>
      <c r="AC202" s="13"/>
      <c r="AD202" s="13"/>
      <c r="AE202" s="13"/>
      <c r="AT202" s="244" t="s">
        <v>132</v>
      </c>
      <c r="AU202" s="244" t="s">
        <v>83</v>
      </c>
      <c r="AV202" s="13" t="s">
        <v>83</v>
      </c>
      <c r="AW202" s="13" t="s">
        <v>30</v>
      </c>
      <c r="AX202" s="13" t="s">
        <v>73</v>
      </c>
      <c r="AY202" s="244" t="s">
        <v>122</v>
      </c>
    </row>
    <row r="203" spans="1:51" s="13" customFormat="1" ht="12">
      <c r="A203" s="13"/>
      <c r="B203" s="234"/>
      <c r="C203" s="235"/>
      <c r="D203" s="229" t="s">
        <v>132</v>
      </c>
      <c r="E203" s="236" t="s">
        <v>1</v>
      </c>
      <c r="F203" s="237" t="s">
        <v>134</v>
      </c>
      <c r="G203" s="235"/>
      <c r="H203" s="238">
        <v>24</v>
      </c>
      <c r="I203" s="239"/>
      <c r="J203" s="235"/>
      <c r="K203" s="235"/>
      <c r="L203" s="240"/>
      <c r="M203" s="241"/>
      <c r="N203" s="242"/>
      <c r="O203" s="242"/>
      <c r="P203" s="242"/>
      <c r="Q203" s="242"/>
      <c r="R203" s="242"/>
      <c r="S203" s="242"/>
      <c r="T203" s="242"/>
      <c r="U203" s="243"/>
      <c r="V203" s="13"/>
      <c r="W203" s="13"/>
      <c r="X203" s="13"/>
      <c r="Y203" s="13"/>
      <c r="Z203" s="13"/>
      <c r="AA203" s="13"/>
      <c r="AB203" s="13"/>
      <c r="AC203" s="13"/>
      <c r="AD203" s="13"/>
      <c r="AE203" s="13"/>
      <c r="AT203" s="244" t="s">
        <v>132</v>
      </c>
      <c r="AU203" s="244" t="s">
        <v>83</v>
      </c>
      <c r="AV203" s="13" t="s">
        <v>83</v>
      </c>
      <c r="AW203" s="13" t="s">
        <v>30</v>
      </c>
      <c r="AX203" s="13" t="s">
        <v>73</v>
      </c>
      <c r="AY203" s="244" t="s">
        <v>122</v>
      </c>
    </row>
    <row r="204" spans="1:51" s="14" customFormat="1" ht="12">
      <c r="A204" s="14"/>
      <c r="B204" s="245"/>
      <c r="C204" s="246"/>
      <c r="D204" s="229" t="s">
        <v>132</v>
      </c>
      <c r="E204" s="247" t="s">
        <v>1</v>
      </c>
      <c r="F204" s="248" t="s">
        <v>135</v>
      </c>
      <c r="G204" s="246"/>
      <c r="H204" s="249">
        <v>3194.169</v>
      </c>
      <c r="I204" s="250"/>
      <c r="J204" s="246"/>
      <c r="K204" s="246"/>
      <c r="L204" s="251"/>
      <c r="M204" s="252"/>
      <c r="N204" s="253"/>
      <c r="O204" s="253"/>
      <c r="P204" s="253"/>
      <c r="Q204" s="253"/>
      <c r="R204" s="253"/>
      <c r="S204" s="253"/>
      <c r="T204" s="253"/>
      <c r="U204" s="254"/>
      <c r="V204" s="14"/>
      <c r="W204" s="14"/>
      <c r="X204" s="14"/>
      <c r="Y204" s="14"/>
      <c r="Z204" s="14"/>
      <c r="AA204" s="14"/>
      <c r="AB204" s="14"/>
      <c r="AC204" s="14"/>
      <c r="AD204" s="14"/>
      <c r="AE204" s="14"/>
      <c r="AT204" s="255" t="s">
        <v>132</v>
      </c>
      <c r="AU204" s="255" t="s">
        <v>83</v>
      </c>
      <c r="AV204" s="14" t="s">
        <v>128</v>
      </c>
      <c r="AW204" s="14" t="s">
        <v>30</v>
      </c>
      <c r="AX204" s="14" t="s">
        <v>81</v>
      </c>
      <c r="AY204" s="255" t="s">
        <v>122</v>
      </c>
    </row>
    <row r="205" spans="1:65" s="2" customFormat="1" ht="37.8" customHeight="1">
      <c r="A205" s="37"/>
      <c r="B205" s="38"/>
      <c r="C205" s="216" t="s">
        <v>256</v>
      </c>
      <c r="D205" s="216" t="s">
        <v>124</v>
      </c>
      <c r="E205" s="217" t="s">
        <v>257</v>
      </c>
      <c r="F205" s="218" t="s">
        <v>258</v>
      </c>
      <c r="G205" s="219" t="s">
        <v>127</v>
      </c>
      <c r="H205" s="220">
        <v>1360.24</v>
      </c>
      <c r="I205" s="221"/>
      <c r="J205" s="222">
        <f>ROUND(I205*H205,2)</f>
        <v>0</v>
      </c>
      <c r="K205" s="218" t="s">
        <v>138</v>
      </c>
      <c r="L205" s="43"/>
      <c r="M205" s="223" t="s">
        <v>1</v>
      </c>
      <c r="N205" s="224" t="s">
        <v>38</v>
      </c>
      <c r="O205" s="90"/>
      <c r="P205" s="225">
        <f>O205*H205</f>
        <v>0</v>
      </c>
      <c r="Q205" s="225">
        <v>0.324</v>
      </c>
      <c r="R205" s="225">
        <f>Q205*H205</f>
        <v>440.71776</v>
      </c>
      <c r="S205" s="225">
        <v>0</v>
      </c>
      <c r="T205" s="225">
        <f>S205*H205</f>
        <v>0</v>
      </c>
      <c r="U205" s="226" t="s">
        <v>1</v>
      </c>
      <c r="V205" s="37"/>
      <c r="W205" s="37"/>
      <c r="X205" s="37"/>
      <c r="Y205" s="37"/>
      <c r="Z205" s="37"/>
      <c r="AA205" s="37"/>
      <c r="AB205" s="37"/>
      <c r="AC205" s="37"/>
      <c r="AD205" s="37"/>
      <c r="AE205" s="37"/>
      <c r="AR205" s="227" t="s">
        <v>128</v>
      </c>
      <c r="AT205" s="227" t="s">
        <v>124</v>
      </c>
      <c r="AU205" s="227" t="s">
        <v>83</v>
      </c>
      <c r="AY205" s="16" t="s">
        <v>122</v>
      </c>
      <c r="BE205" s="228">
        <f>IF(N205="základní",J205,0)</f>
        <v>0</v>
      </c>
      <c r="BF205" s="228">
        <f>IF(N205="snížená",J205,0)</f>
        <v>0</v>
      </c>
      <c r="BG205" s="228">
        <f>IF(N205="zákl. přenesená",J205,0)</f>
        <v>0</v>
      </c>
      <c r="BH205" s="228">
        <f>IF(N205="sníž. přenesená",J205,0)</f>
        <v>0</v>
      </c>
      <c r="BI205" s="228">
        <f>IF(N205="nulová",J205,0)</f>
        <v>0</v>
      </c>
      <c r="BJ205" s="16" t="s">
        <v>81</v>
      </c>
      <c r="BK205" s="228">
        <f>ROUND(I205*H205,2)</f>
        <v>0</v>
      </c>
      <c r="BL205" s="16" t="s">
        <v>128</v>
      </c>
      <c r="BM205" s="227" t="s">
        <v>259</v>
      </c>
    </row>
    <row r="206" spans="1:47" s="2" customFormat="1" ht="12">
      <c r="A206" s="37"/>
      <c r="B206" s="38"/>
      <c r="C206" s="39"/>
      <c r="D206" s="256" t="s">
        <v>140</v>
      </c>
      <c r="E206" s="39"/>
      <c r="F206" s="257" t="s">
        <v>260</v>
      </c>
      <c r="G206" s="39"/>
      <c r="H206" s="39"/>
      <c r="I206" s="231"/>
      <c r="J206" s="39"/>
      <c r="K206" s="39"/>
      <c r="L206" s="43"/>
      <c r="M206" s="232"/>
      <c r="N206" s="233"/>
      <c r="O206" s="90"/>
      <c r="P206" s="90"/>
      <c r="Q206" s="90"/>
      <c r="R206" s="90"/>
      <c r="S206" s="90"/>
      <c r="T206" s="90"/>
      <c r="U206" s="91"/>
      <c r="V206" s="37"/>
      <c r="W206" s="37"/>
      <c r="X206" s="37"/>
      <c r="Y206" s="37"/>
      <c r="Z206" s="37"/>
      <c r="AA206" s="37"/>
      <c r="AB206" s="37"/>
      <c r="AC206" s="37"/>
      <c r="AD206" s="37"/>
      <c r="AE206" s="37"/>
      <c r="AT206" s="16" t="s">
        <v>140</v>
      </c>
      <c r="AU206" s="16" t="s">
        <v>83</v>
      </c>
    </row>
    <row r="207" spans="1:47" s="2" customFormat="1" ht="12">
      <c r="A207" s="37"/>
      <c r="B207" s="38"/>
      <c r="C207" s="39"/>
      <c r="D207" s="229" t="s">
        <v>130</v>
      </c>
      <c r="E207" s="39"/>
      <c r="F207" s="230" t="s">
        <v>261</v>
      </c>
      <c r="G207" s="39"/>
      <c r="H207" s="39"/>
      <c r="I207" s="231"/>
      <c r="J207" s="39"/>
      <c r="K207" s="39"/>
      <c r="L207" s="43"/>
      <c r="M207" s="232"/>
      <c r="N207" s="233"/>
      <c r="O207" s="90"/>
      <c r="P207" s="90"/>
      <c r="Q207" s="90"/>
      <c r="R207" s="90"/>
      <c r="S207" s="90"/>
      <c r="T207" s="90"/>
      <c r="U207" s="91"/>
      <c r="V207" s="37"/>
      <c r="W207" s="37"/>
      <c r="X207" s="37"/>
      <c r="Y207" s="37"/>
      <c r="Z207" s="37"/>
      <c r="AA207" s="37"/>
      <c r="AB207" s="37"/>
      <c r="AC207" s="37"/>
      <c r="AD207" s="37"/>
      <c r="AE207" s="37"/>
      <c r="AT207" s="16" t="s">
        <v>130</v>
      </c>
      <c r="AU207" s="16" t="s">
        <v>83</v>
      </c>
    </row>
    <row r="208" spans="1:51" s="13" customFormat="1" ht="12">
      <c r="A208" s="13"/>
      <c r="B208" s="234"/>
      <c r="C208" s="235"/>
      <c r="D208" s="229" t="s">
        <v>132</v>
      </c>
      <c r="E208" s="236" t="s">
        <v>1</v>
      </c>
      <c r="F208" s="237" t="s">
        <v>262</v>
      </c>
      <c r="G208" s="235"/>
      <c r="H208" s="238">
        <v>1360.24</v>
      </c>
      <c r="I208" s="239"/>
      <c r="J208" s="235"/>
      <c r="K208" s="235"/>
      <c r="L208" s="240"/>
      <c r="M208" s="241"/>
      <c r="N208" s="242"/>
      <c r="O208" s="242"/>
      <c r="P208" s="242"/>
      <c r="Q208" s="242"/>
      <c r="R208" s="242"/>
      <c r="S208" s="242"/>
      <c r="T208" s="242"/>
      <c r="U208" s="243"/>
      <c r="V208" s="13"/>
      <c r="W208" s="13"/>
      <c r="X208" s="13"/>
      <c r="Y208" s="13"/>
      <c r="Z208" s="13"/>
      <c r="AA208" s="13"/>
      <c r="AB208" s="13"/>
      <c r="AC208" s="13"/>
      <c r="AD208" s="13"/>
      <c r="AE208" s="13"/>
      <c r="AT208" s="244" t="s">
        <v>132</v>
      </c>
      <c r="AU208" s="244" t="s">
        <v>83</v>
      </c>
      <c r="AV208" s="13" t="s">
        <v>83</v>
      </c>
      <c r="AW208" s="13" t="s">
        <v>30</v>
      </c>
      <c r="AX208" s="13" t="s">
        <v>81</v>
      </c>
      <c r="AY208" s="244" t="s">
        <v>122</v>
      </c>
    </row>
    <row r="209" spans="1:65" s="2" customFormat="1" ht="33" customHeight="1">
      <c r="A209" s="37"/>
      <c r="B209" s="38"/>
      <c r="C209" s="216" t="s">
        <v>7</v>
      </c>
      <c r="D209" s="216" t="s">
        <v>124</v>
      </c>
      <c r="E209" s="217" t="s">
        <v>263</v>
      </c>
      <c r="F209" s="218" t="s">
        <v>264</v>
      </c>
      <c r="G209" s="219" t="s">
        <v>127</v>
      </c>
      <c r="H209" s="220">
        <v>3170.169</v>
      </c>
      <c r="I209" s="221"/>
      <c r="J209" s="222">
        <f>ROUND(I209*H209,2)</f>
        <v>0</v>
      </c>
      <c r="K209" s="218" t="s">
        <v>1</v>
      </c>
      <c r="L209" s="43"/>
      <c r="M209" s="223" t="s">
        <v>1</v>
      </c>
      <c r="N209" s="224" t="s">
        <v>38</v>
      </c>
      <c r="O209" s="90"/>
      <c r="P209" s="225">
        <f>O209*H209</f>
        <v>0</v>
      </c>
      <c r="Q209" s="225">
        <v>0.00085</v>
      </c>
      <c r="R209" s="225">
        <f>Q209*H209</f>
        <v>2.6946436499999997</v>
      </c>
      <c r="S209" s="225">
        <v>0</v>
      </c>
      <c r="T209" s="225">
        <f>S209*H209</f>
        <v>0</v>
      </c>
      <c r="U209" s="226" t="s">
        <v>1</v>
      </c>
      <c r="V209" s="37"/>
      <c r="W209" s="37"/>
      <c r="X209" s="37"/>
      <c r="Y209" s="37"/>
      <c r="Z209" s="37"/>
      <c r="AA209" s="37"/>
      <c r="AB209" s="37"/>
      <c r="AC209" s="37"/>
      <c r="AD209" s="37"/>
      <c r="AE209" s="37"/>
      <c r="AR209" s="227" t="s">
        <v>128</v>
      </c>
      <c r="AT209" s="227" t="s">
        <v>124</v>
      </c>
      <c r="AU209" s="227" t="s">
        <v>83</v>
      </c>
      <c r="AY209" s="16" t="s">
        <v>122</v>
      </c>
      <c r="BE209" s="228">
        <f>IF(N209="základní",J209,0)</f>
        <v>0</v>
      </c>
      <c r="BF209" s="228">
        <f>IF(N209="snížená",J209,0)</f>
        <v>0</v>
      </c>
      <c r="BG209" s="228">
        <f>IF(N209="zákl. přenesená",J209,0)</f>
        <v>0</v>
      </c>
      <c r="BH209" s="228">
        <f>IF(N209="sníž. přenesená",J209,0)</f>
        <v>0</v>
      </c>
      <c r="BI209" s="228">
        <f>IF(N209="nulová",J209,0)</f>
        <v>0</v>
      </c>
      <c r="BJ209" s="16" t="s">
        <v>81</v>
      </c>
      <c r="BK209" s="228">
        <f>ROUND(I209*H209,2)</f>
        <v>0</v>
      </c>
      <c r="BL209" s="16" t="s">
        <v>128</v>
      </c>
      <c r="BM209" s="227" t="s">
        <v>265</v>
      </c>
    </row>
    <row r="210" spans="1:47" s="2" customFormat="1" ht="12">
      <c r="A210" s="37"/>
      <c r="B210" s="38"/>
      <c r="C210" s="39"/>
      <c r="D210" s="229" t="s">
        <v>130</v>
      </c>
      <c r="E210" s="39"/>
      <c r="F210" s="230" t="s">
        <v>266</v>
      </c>
      <c r="G210" s="39"/>
      <c r="H210" s="39"/>
      <c r="I210" s="231"/>
      <c r="J210" s="39"/>
      <c r="K210" s="39"/>
      <c r="L210" s="43"/>
      <c r="M210" s="232"/>
      <c r="N210" s="233"/>
      <c r="O210" s="90"/>
      <c r="P210" s="90"/>
      <c r="Q210" s="90"/>
      <c r="R210" s="90"/>
      <c r="S210" s="90"/>
      <c r="T210" s="90"/>
      <c r="U210" s="91"/>
      <c r="V210" s="37"/>
      <c r="W210" s="37"/>
      <c r="X210" s="37"/>
      <c r="Y210" s="37"/>
      <c r="Z210" s="37"/>
      <c r="AA210" s="37"/>
      <c r="AB210" s="37"/>
      <c r="AC210" s="37"/>
      <c r="AD210" s="37"/>
      <c r="AE210" s="37"/>
      <c r="AT210" s="16" t="s">
        <v>130</v>
      </c>
      <c r="AU210" s="16" t="s">
        <v>83</v>
      </c>
    </row>
    <row r="211" spans="1:51" s="13" customFormat="1" ht="12">
      <c r="A211" s="13"/>
      <c r="B211" s="234"/>
      <c r="C211" s="235"/>
      <c r="D211" s="229" t="s">
        <v>132</v>
      </c>
      <c r="E211" s="236" t="s">
        <v>1</v>
      </c>
      <c r="F211" s="237" t="s">
        <v>133</v>
      </c>
      <c r="G211" s="235"/>
      <c r="H211" s="238">
        <v>3170.169</v>
      </c>
      <c r="I211" s="239"/>
      <c r="J211" s="235"/>
      <c r="K211" s="235"/>
      <c r="L211" s="240"/>
      <c r="M211" s="241"/>
      <c r="N211" s="242"/>
      <c r="O211" s="242"/>
      <c r="P211" s="242"/>
      <c r="Q211" s="242"/>
      <c r="R211" s="242"/>
      <c r="S211" s="242"/>
      <c r="T211" s="242"/>
      <c r="U211" s="243"/>
      <c r="V211" s="13"/>
      <c r="W211" s="13"/>
      <c r="X211" s="13"/>
      <c r="Y211" s="13"/>
      <c r="Z211" s="13"/>
      <c r="AA211" s="13"/>
      <c r="AB211" s="13"/>
      <c r="AC211" s="13"/>
      <c r="AD211" s="13"/>
      <c r="AE211" s="13"/>
      <c r="AT211" s="244" t="s">
        <v>132</v>
      </c>
      <c r="AU211" s="244" t="s">
        <v>83</v>
      </c>
      <c r="AV211" s="13" t="s">
        <v>83</v>
      </c>
      <c r="AW211" s="13" t="s">
        <v>30</v>
      </c>
      <c r="AX211" s="13" t="s">
        <v>81</v>
      </c>
      <c r="AY211" s="244" t="s">
        <v>122</v>
      </c>
    </row>
    <row r="212" spans="1:65" s="2" customFormat="1" ht="24.15" customHeight="1">
      <c r="A212" s="37"/>
      <c r="B212" s="38"/>
      <c r="C212" s="216" t="s">
        <v>267</v>
      </c>
      <c r="D212" s="216" t="s">
        <v>124</v>
      </c>
      <c r="E212" s="217" t="s">
        <v>268</v>
      </c>
      <c r="F212" s="218" t="s">
        <v>269</v>
      </c>
      <c r="G212" s="219" t="s">
        <v>127</v>
      </c>
      <c r="H212" s="220">
        <v>3170.169</v>
      </c>
      <c r="I212" s="221"/>
      <c r="J212" s="222">
        <f>ROUND(I212*H212,2)</f>
        <v>0</v>
      </c>
      <c r="K212" s="218" t="s">
        <v>138</v>
      </c>
      <c r="L212" s="43"/>
      <c r="M212" s="223" t="s">
        <v>1</v>
      </c>
      <c r="N212" s="224" t="s">
        <v>38</v>
      </c>
      <c r="O212" s="90"/>
      <c r="P212" s="225">
        <f>O212*H212</f>
        <v>0</v>
      </c>
      <c r="Q212" s="225">
        <v>0.00034</v>
      </c>
      <c r="R212" s="225">
        <f>Q212*H212</f>
        <v>1.07785746</v>
      </c>
      <c r="S212" s="225">
        <v>0</v>
      </c>
      <c r="T212" s="225">
        <f>S212*H212</f>
        <v>0</v>
      </c>
      <c r="U212" s="226" t="s">
        <v>1</v>
      </c>
      <c r="V212" s="37"/>
      <c r="W212" s="37"/>
      <c r="X212" s="37"/>
      <c r="Y212" s="37"/>
      <c r="Z212" s="37"/>
      <c r="AA212" s="37"/>
      <c r="AB212" s="37"/>
      <c r="AC212" s="37"/>
      <c r="AD212" s="37"/>
      <c r="AE212" s="37"/>
      <c r="AR212" s="227" t="s">
        <v>128</v>
      </c>
      <c r="AT212" s="227" t="s">
        <v>124</v>
      </c>
      <c r="AU212" s="227" t="s">
        <v>83</v>
      </c>
      <c r="AY212" s="16" t="s">
        <v>122</v>
      </c>
      <c r="BE212" s="228">
        <f>IF(N212="základní",J212,0)</f>
        <v>0</v>
      </c>
      <c r="BF212" s="228">
        <f>IF(N212="snížená",J212,0)</f>
        <v>0</v>
      </c>
      <c r="BG212" s="228">
        <f>IF(N212="zákl. přenesená",J212,0)</f>
        <v>0</v>
      </c>
      <c r="BH212" s="228">
        <f>IF(N212="sníž. přenesená",J212,0)</f>
        <v>0</v>
      </c>
      <c r="BI212" s="228">
        <f>IF(N212="nulová",J212,0)</f>
        <v>0</v>
      </c>
      <c r="BJ212" s="16" t="s">
        <v>81</v>
      </c>
      <c r="BK212" s="228">
        <f>ROUND(I212*H212,2)</f>
        <v>0</v>
      </c>
      <c r="BL212" s="16" t="s">
        <v>128</v>
      </c>
      <c r="BM212" s="227" t="s">
        <v>270</v>
      </c>
    </row>
    <row r="213" spans="1:47" s="2" customFormat="1" ht="12">
      <c r="A213" s="37"/>
      <c r="B213" s="38"/>
      <c r="C213" s="39"/>
      <c r="D213" s="256" t="s">
        <v>140</v>
      </c>
      <c r="E213" s="39"/>
      <c r="F213" s="257" t="s">
        <v>271</v>
      </c>
      <c r="G213" s="39"/>
      <c r="H213" s="39"/>
      <c r="I213" s="231"/>
      <c r="J213" s="39"/>
      <c r="K213" s="39"/>
      <c r="L213" s="43"/>
      <c r="M213" s="232"/>
      <c r="N213" s="233"/>
      <c r="O213" s="90"/>
      <c r="P213" s="90"/>
      <c r="Q213" s="90"/>
      <c r="R213" s="90"/>
      <c r="S213" s="90"/>
      <c r="T213" s="90"/>
      <c r="U213" s="91"/>
      <c r="V213" s="37"/>
      <c r="W213" s="37"/>
      <c r="X213" s="37"/>
      <c r="Y213" s="37"/>
      <c r="Z213" s="37"/>
      <c r="AA213" s="37"/>
      <c r="AB213" s="37"/>
      <c r="AC213" s="37"/>
      <c r="AD213" s="37"/>
      <c r="AE213" s="37"/>
      <c r="AT213" s="16" t="s">
        <v>140</v>
      </c>
      <c r="AU213" s="16" t="s">
        <v>83</v>
      </c>
    </row>
    <row r="214" spans="1:47" s="2" customFormat="1" ht="12">
      <c r="A214" s="37"/>
      <c r="B214" s="38"/>
      <c r="C214" s="39"/>
      <c r="D214" s="229" t="s">
        <v>130</v>
      </c>
      <c r="E214" s="39"/>
      <c r="F214" s="230" t="s">
        <v>272</v>
      </c>
      <c r="G214" s="39"/>
      <c r="H214" s="39"/>
      <c r="I214" s="231"/>
      <c r="J214" s="39"/>
      <c r="K214" s="39"/>
      <c r="L214" s="43"/>
      <c r="M214" s="232"/>
      <c r="N214" s="233"/>
      <c r="O214" s="90"/>
      <c r="P214" s="90"/>
      <c r="Q214" s="90"/>
      <c r="R214" s="90"/>
      <c r="S214" s="90"/>
      <c r="T214" s="90"/>
      <c r="U214" s="91"/>
      <c r="V214" s="37"/>
      <c r="W214" s="37"/>
      <c r="X214" s="37"/>
      <c r="Y214" s="37"/>
      <c r="Z214" s="37"/>
      <c r="AA214" s="37"/>
      <c r="AB214" s="37"/>
      <c r="AC214" s="37"/>
      <c r="AD214" s="37"/>
      <c r="AE214" s="37"/>
      <c r="AT214" s="16" t="s">
        <v>130</v>
      </c>
      <c r="AU214" s="16" t="s">
        <v>83</v>
      </c>
    </row>
    <row r="215" spans="1:51" s="13" customFormat="1" ht="12">
      <c r="A215" s="13"/>
      <c r="B215" s="234"/>
      <c r="C215" s="235"/>
      <c r="D215" s="229" t="s">
        <v>132</v>
      </c>
      <c r="E215" s="236" t="s">
        <v>1</v>
      </c>
      <c r="F215" s="237" t="s">
        <v>133</v>
      </c>
      <c r="G215" s="235"/>
      <c r="H215" s="238">
        <v>3170.169</v>
      </c>
      <c r="I215" s="239"/>
      <c r="J215" s="235"/>
      <c r="K215" s="235"/>
      <c r="L215" s="240"/>
      <c r="M215" s="241"/>
      <c r="N215" s="242"/>
      <c r="O215" s="242"/>
      <c r="P215" s="242"/>
      <c r="Q215" s="242"/>
      <c r="R215" s="242"/>
      <c r="S215" s="242"/>
      <c r="T215" s="242"/>
      <c r="U215" s="243"/>
      <c r="V215" s="13"/>
      <c r="W215" s="13"/>
      <c r="X215" s="13"/>
      <c r="Y215" s="13"/>
      <c r="Z215" s="13"/>
      <c r="AA215" s="13"/>
      <c r="AB215" s="13"/>
      <c r="AC215" s="13"/>
      <c r="AD215" s="13"/>
      <c r="AE215" s="13"/>
      <c r="AT215" s="244" t="s">
        <v>132</v>
      </c>
      <c r="AU215" s="244" t="s">
        <v>83</v>
      </c>
      <c r="AV215" s="13" t="s">
        <v>83</v>
      </c>
      <c r="AW215" s="13" t="s">
        <v>30</v>
      </c>
      <c r="AX215" s="13" t="s">
        <v>81</v>
      </c>
      <c r="AY215" s="244" t="s">
        <v>122</v>
      </c>
    </row>
    <row r="216" spans="1:65" s="2" customFormat="1" ht="24.15" customHeight="1">
      <c r="A216" s="37"/>
      <c r="B216" s="38"/>
      <c r="C216" s="216" t="s">
        <v>273</v>
      </c>
      <c r="D216" s="216" t="s">
        <v>124</v>
      </c>
      <c r="E216" s="217" t="s">
        <v>274</v>
      </c>
      <c r="F216" s="218" t="s">
        <v>275</v>
      </c>
      <c r="G216" s="219" t="s">
        <v>127</v>
      </c>
      <c r="H216" s="220">
        <v>10426</v>
      </c>
      <c r="I216" s="221"/>
      <c r="J216" s="222">
        <f>ROUND(I216*H216,2)</f>
        <v>0</v>
      </c>
      <c r="K216" s="218" t="s">
        <v>138</v>
      </c>
      <c r="L216" s="43"/>
      <c r="M216" s="223" t="s">
        <v>1</v>
      </c>
      <c r="N216" s="224" t="s">
        <v>38</v>
      </c>
      <c r="O216" s="90"/>
      <c r="P216" s="225">
        <f>O216*H216</f>
        <v>0</v>
      </c>
      <c r="Q216" s="225">
        <v>0.00031</v>
      </c>
      <c r="R216" s="225">
        <f>Q216*H216</f>
        <v>3.23206</v>
      </c>
      <c r="S216" s="225">
        <v>0</v>
      </c>
      <c r="T216" s="225">
        <f>S216*H216</f>
        <v>0</v>
      </c>
      <c r="U216" s="226" t="s">
        <v>1</v>
      </c>
      <c r="V216" s="37"/>
      <c r="W216" s="37"/>
      <c r="X216" s="37"/>
      <c r="Y216" s="37"/>
      <c r="Z216" s="37"/>
      <c r="AA216" s="37"/>
      <c r="AB216" s="37"/>
      <c r="AC216" s="37"/>
      <c r="AD216" s="37"/>
      <c r="AE216" s="37"/>
      <c r="AR216" s="227" t="s">
        <v>128</v>
      </c>
      <c r="AT216" s="227" t="s">
        <v>124</v>
      </c>
      <c r="AU216" s="227" t="s">
        <v>83</v>
      </c>
      <c r="AY216" s="16" t="s">
        <v>122</v>
      </c>
      <c r="BE216" s="228">
        <f>IF(N216="základní",J216,0)</f>
        <v>0</v>
      </c>
      <c r="BF216" s="228">
        <f>IF(N216="snížená",J216,0)</f>
        <v>0</v>
      </c>
      <c r="BG216" s="228">
        <f>IF(N216="zákl. přenesená",J216,0)</f>
        <v>0</v>
      </c>
      <c r="BH216" s="228">
        <f>IF(N216="sníž. přenesená",J216,0)</f>
        <v>0</v>
      </c>
      <c r="BI216" s="228">
        <f>IF(N216="nulová",J216,0)</f>
        <v>0</v>
      </c>
      <c r="BJ216" s="16" t="s">
        <v>81</v>
      </c>
      <c r="BK216" s="228">
        <f>ROUND(I216*H216,2)</f>
        <v>0</v>
      </c>
      <c r="BL216" s="16" t="s">
        <v>128</v>
      </c>
      <c r="BM216" s="227" t="s">
        <v>276</v>
      </c>
    </row>
    <row r="217" spans="1:47" s="2" customFormat="1" ht="12">
      <c r="A217" s="37"/>
      <c r="B217" s="38"/>
      <c r="C217" s="39"/>
      <c r="D217" s="256" t="s">
        <v>140</v>
      </c>
      <c r="E217" s="39"/>
      <c r="F217" s="257" t="s">
        <v>277</v>
      </c>
      <c r="G217" s="39"/>
      <c r="H217" s="39"/>
      <c r="I217" s="231"/>
      <c r="J217" s="39"/>
      <c r="K217" s="39"/>
      <c r="L217" s="43"/>
      <c r="M217" s="232"/>
      <c r="N217" s="233"/>
      <c r="O217" s="90"/>
      <c r="P217" s="90"/>
      <c r="Q217" s="90"/>
      <c r="R217" s="90"/>
      <c r="S217" s="90"/>
      <c r="T217" s="90"/>
      <c r="U217" s="91"/>
      <c r="V217" s="37"/>
      <c r="W217" s="37"/>
      <c r="X217" s="37"/>
      <c r="Y217" s="37"/>
      <c r="Z217" s="37"/>
      <c r="AA217" s="37"/>
      <c r="AB217" s="37"/>
      <c r="AC217" s="37"/>
      <c r="AD217" s="37"/>
      <c r="AE217" s="37"/>
      <c r="AT217" s="16" t="s">
        <v>140</v>
      </c>
      <c r="AU217" s="16" t="s">
        <v>83</v>
      </c>
    </row>
    <row r="218" spans="1:51" s="13" customFormat="1" ht="12">
      <c r="A218" s="13"/>
      <c r="B218" s="234"/>
      <c r="C218" s="235"/>
      <c r="D218" s="229" t="s">
        <v>132</v>
      </c>
      <c r="E218" s="236" t="s">
        <v>1</v>
      </c>
      <c r="F218" s="237" t="s">
        <v>278</v>
      </c>
      <c r="G218" s="235"/>
      <c r="H218" s="238">
        <v>10404</v>
      </c>
      <c r="I218" s="239"/>
      <c r="J218" s="235"/>
      <c r="K218" s="235"/>
      <c r="L218" s="240"/>
      <c r="M218" s="241"/>
      <c r="N218" s="242"/>
      <c r="O218" s="242"/>
      <c r="P218" s="242"/>
      <c r="Q218" s="242"/>
      <c r="R218" s="242"/>
      <c r="S218" s="242"/>
      <c r="T218" s="242"/>
      <c r="U218" s="243"/>
      <c r="V218" s="13"/>
      <c r="W218" s="13"/>
      <c r="X218" s="13"/>
      <c r="Y218" s="13"/>
      <c r="Z218" s="13"/>
      <c r="AA218" s="13"/>
      <c r="AB218" s="13"/>
      <c r="AC218" s="13"/>
      <c r="AD218" s="13"/>
      <c r="AE218" s="13"/>
      <c r="AT218" s="244" t="s">
        <v>132</v>
      </c>
      <c r="AU218" s="244" t="s">
        <v>83</v>
      </c>
      <c r="AV218" s="13" t="s">
        <v>83</v>
      </c>
      <c r="AW218" s="13" t="s">
        <v>30</v>
      </c>
      <c r="AX218" s="13" t="s">
        <v>73</v>
      </c>
      <c r="AY218" s="244" t="s">
        <v>122</v>
      </c>
    </row>
    <row r="219" spans="1:51" s="13" customFormat="1" ht="12">
      <c r="A219" s="13"/>
      <c r="B219" s="234"/>
      <c r="C219" s="235"/>
      <c r="D219" s="229" t="s">
        <v>132</v>
      </c>
      <c r="E219" s="236" t="s">
        <v>1</v>
      </c>
      <c r="F219" s="237" t="s">
        <v>279</v>
      </c>
      <c r="G219" s="235"/>
      <c r="H219" s="238">
        <v>22</v>
      </c>
      <c r="I219" s="239"/>
      <c r="J219" s="235"/>
      <c r="K219" s="235"/>
      <c r="L219" s="240"/>
      <c r="M219" s="241"/>
      <c r="N219" s="242"/>
      <c r="O219" s="242"/>
      <c r="P219" s="242"/>
      <c r="Q219" s="242"/>
      <c r="R219" s="242"/>
      <c r="S219" s="242"/>
      <c r="T219" s="242"/>
      <c r="U219" s="243"/>
      <c r="V219" s="13"/>
      <c r="W219" s="13"/>
      <c r="X219" s="13"/>
      <c r="Y219" s="13"/>
      <c r="Z219" s="13"/>
      <c r="AA219" s="13"/>
      <c r="AB219" s="13"/>
      <c r="AC219" s="13"/>
      <c r="AD219" s="13"/>
      <c r="AE219" s="13"/>
      <c r="AT219" s="244" t="s">
        <v>132</v>
      </c>
      <c r="AU219" s="244" t="s">
        <v>83</v>
      </c>
      <c r="AV219" s="13" t="s">
        <v>83</v>
      </c>
      <c r="AW219" s="13" t="s">
        <v>30</v>
      </c>
      <c r="AX219" s="13" t="s">
        <v>73</v>
      </c>
      <c r="AY219" s="244" t="s">
        <v>122</v>
      </c>
    </row>
    <row r="220" spans="1:51" s="14" customFormat="1" ht="12">
      <c r="A220" s="14"/>
      <c r="B220" s="245"/>
      <c r="C220" s="246"/>
      <c r="D220" s="229" t="s">
        <v>132</v>
      </c>
      <c r="E220" s="247" t="s">
        <v>1</v>
      </c>
      <c r="F220" s="248" t="s">
        <v>135</v>
      </c>
      <c r="G220" s="246"/>
      <c r="H220" s="249">
        <v>10426</v>
      </c>
      <c r="I220" s="250"/>
      <c r="J220" s="246"/>
      <c r="K220" s="246"/>
      <c r="L220" s="251"/>
      <c r="M220" s="252"/>
      <c r="N220" s="253"/>
      <c r="O220" s="253"/>
      <c r="P220" s="253"/>
      <c r="Q220" s="253"/>
      <c r="R220" s="253"/>
      <c r="S220" s="253"/>
      <c r="T220" s="253"/>
      <c r="U220" s="254"/>
      <c r="V220" s="14"/>
      <c r="W220" s="14"/>
      <c r="X220" s="14"/>
      <c r="Y220" s="14"/>
      <c r="Z220" s="14"/>
      <c r="AA220" s="14"/>
      <c r="AB220" s="14"/>
      <c r="AC220" s="14"/>
      <c r="AD220" s="14"/>
      <c r="AE220" s="14"/>
      <c r="AT220" s="255" t="s">
        <v>132</v>
      </c>
      <c r="AU220" s="255" t="s">
        <v>83</v>
      </c>
      <c r="AV220" s="14" t="s">
        <v>128</v>
      </c>
      <c r="AW220" s="14" t="s">
        <v>30</v>
      </c>
      <c r="AX220" s="14" t="s">
        <v>81</v>
      </c>
      <c r="AY220" s="255" t="s">
        <v>122</v>
      </c>
    </row>
    <row r="221" spans="1:65" s="2" customFormat="1" ht="24.15" customHeight="1">
      <c r="A221" s="37"/>
      <c r="B221" s="38"/>
      <c r="C221" s="216" t="s">
        <v>280</v>
      </c>
      <c r="D221" s="216" t="s">
        <v>124</v>
      </c>
      <c r="E221" s="217" t="s">
        <v>281</v>
      </c>
      <c r="F221" s="218" t="s">
        <v>282</v>
      </c>
      <c r="G221" s="219" t="s">
        <v>127</v>
      </c>
      <c r="H221" s="220">
        <v>10567.229</v>
      </c>
      <c r="I221" s="221"/>
      <c r="J221" s="222">
        <f>ROUND(I221*H221,2)</f>
        <v>0</v>
      </c>
      <c r="K221" s="218" t="s">
        <v>138</v>
      </c>
      <c r="L221" s="43"/>
      <c r="M221" s="223" t="s">
        <v>1</v>
      </c>
      <c r="N221" s="224" t="s">
        <v>38</v>
      </c>
      <c r="O221" s="90"/>
      <c r="P221" s="225">
        <f>O221*H221</f>
        <v>0</v>
      </c>
      <c r="Q221" s="225">
        <v>0.00041</v>
      </c>
      <c r="R221" s="225">
        <f>Q221*H221</f>
        <v>4.332563889999999</v>
      </c>
      <c r="S221" s="225">
        <v>0</v>
      </c>
      <c r="T221" s="225">
        <f>S221*H221</f>
        <v>0</v>
      </c>
      <c r="U221" s="226" t="s">
        <v>1</v>
      </c>
      <c r="V221" s="37"/>
      <c r="W221" s="37"/>
      <c r="X221" s="37"/>
      <c r="Y221" s="37"/>
      <c r="Z221" s="37"/>
      <c r="AA221" s="37"/>
      <c r="AB221" s="37"/>
      <c r="AC221" s="37"/>
      <c r="AD221" s="37"/>
      <c r="AE221" s="37"/>
      <c r="AR221" s="227" t="s">
        <v>128</v>
      </c>
      <c r="AT221" s="227" t="s">
        <v>124</v>
      </c>
      <c r="AU221" s="227" t="s">
        <v>83</v>
      </c>
      <c r="AY221" s="16" t="s">
        <v>122</v>
      </c>
      <c r="BE221" s="228">
        <f>IF(N221="základní",J221,0)</f>
        <v>0</v>
      </c>
      <c r="BF221" s="228">
        <f>IF(N221="snížená",J221,0)</f>
        <v>0</v>
      </c>
      <c r="BG221" s="228">
        <f>IF(N221="zákl. přenesená",J221,0)</f>
        <v>0</v>
      </c>
      <c r="BH221" s="228">
        <f>IF(N221="sníž. přenesená",J221,0)</f>
        <v>0</v>
      </c>
      <c r="BI221" s="228">
        <f>IF(N221="nulová",J221,0)</f>
        <v>0</v>
      </c>
      <c r="BJ221" s="16" t="s">
        <v>81</v>
      </c>
      <c r="BK221" s="228">
        <f>ROUND(I221*H221,2)</f>
        <v>0</v>
      </c>
      <c r="BL221" s="16" t="s">
        <v>128</v>
      </c>
      <c r="BM221" s="227" t="s">
        <v>283</v>
      </c>
    </row>
    <row r="222" spans="1:47" s="2" customFormat="1" ht="12">
      <c r="A222" s="37"/>
      <c r="B222" s="38"/>
      <c r="C222" s="39"/>
      <c r="D222" s="256" t="s">
        <v>140</v>
      </c>
      <c r="E222" s="39"/>
      <c r="F222" s="257" t="s">
        <v>284</v>
      </c>
      <c r="G222" s="39"/>
      <c r="H222" s="39"/>
      <c r="I222" s="231"/>
      <c r="J222" s="39"/>
      <c r="K222" s="39"/>
      <c r="L222" s="43"/>
      <c r="M222" s="232"/>
      <c r="N222" s="233"/>
      <c r="O222" s="90"/>
      <c r="P222" s="90"/>
      <c r="Q222" s="90"/>
      <c r="R222" s="90"/>
      <c r="S222" s="90"/>
      <c r="T222" s="90"/>
      <c r="U222" s="91"/>
      <c r="V222" s="37"/>
      <c r="W222" s="37"/>
      <c r="X222" s="37"/>
      <c r="Y222" s="37"/>
      <c r="Z222" s="37"/>
      <c r="AA222" s="37"/>
      <c r="AB222" s="37"/>
      <c r="AC222" s="37"/>
      <c r="AD222" s="37"/>
      <c r="AE222" s="37"/>
      <c r="AT222" s="16" t="s">
        <v>140</v>
      </c>
      <c r="AU222" s="16" t="s">
        <v>83</v>
      </c>
    </row>
    <row r="223" spans="1:51" s="13" customFormat="1" ht="12">
      <c r="A223" s="13"/>
      <c r="B223" s="234"/>
      <c r="C223" s="235"/>
      <c r="D223" s="229" t="s">
        <v>132</v>
      </c>
      <c r="E223" s="236" t="s">
        <v>1</v>
      </c>
      <c r="F223" s="237" t="s">
        <v>285</v>
      </c>
      <c r="G223" s="235"/>
      <c r="H223" s="238">
        <v>10567.229</v>
      </c>
      <c r="I223" s="239"/>
      <c r="J223" s="235"/>
      <c r="K223" s="235"/>
      <c r="L223" s="240"/>
      <c r="M223" s="241"/>
      <c r="N223" s="242"/>
      <c r="O223" s="242"/>
      <c r="P223" s="242"/>
      <c r="Q223" s="242"/>
      <c r="R223" s="242"/>
      <c r="S223" s="242"/>
      <c r="T223" s="242"/>
      <c r="U223" s="243"/>
      <c r="V223" s="13"/>
      <c r="W223" s="13"/>
      <c r="X223" s="13"/>
      <c r="Y223" s="13"/>
      <c r="Z223" s="13"/>
      <c r="AA223" s="13"/>
      <c r="AB223" s="13"/>
      <c r="AC223" s="13"/>
      <c r="AD223" s="13"/>
      <c r="AE223" s="13"/>
      <c r="AT223" s="244" t="s">
        <v>132</v>
      </c>
      <c r="AU223" s="244" t="s">
        <v>83</v>
      </c>
      <c r="AV223" s="13" t="s">
        <v>83</v>
      </c>
      <c r="AW223" s="13" t="s">
        <v>30</v>
      </c>
      <c r="AX223" s="13" t="s">
        <v>81</v>
      </c>
      <c r="AY223" s="244" t="s">
        <v>122</v>
      </c>
    </row>
    <row r="224" spans="1:65" s="2" customFormat="1" ht="37.8" customHeight="1">
      <c r="A224" s="37"/>
      <c r="B224" s="38"/>
      <c r="C224" s="216" t="s">
        <v>286</v>
      </c>
      <c r="D224" s="216" t="s">
        <v>124</v>
      </c>
      <c r="E224" s="217" t="s">
        <v>287</v>
      </c>
      <c r="F224" s="218" t="s">
        <v>288</v>
      </c>
      <c r="G224" s="219" t="s">
        <v>127</v>
      </c>
      <c r="H224" s="220">
        <v>10426</v>
      </c>
      <c r="I224" s="221"/>
      <c r="J224" s="222">
        <f>ROUND(I224*H224,2)</f>
        <v>0</v>
      </c>
      <c r="K224" s="218" t="s">
        <v>289</v>
      </c>
      <c r="L224" s="43"/>
      <c r="M224" s="223" t="s">
        <v>1</v>
      </c>
      <c r="N224" s="224" t="s">
        <v>38</v>
      </c>
      <c r="O224" s="90"/>
      <c r="P224" s="225">
        <f>O224*H224</f>
        <v>0</v>
      </c>
      <c r="Q224" s="225">
        <v>0</v>
      </c>
      <c r="R224" s="225">
        <f>Q224*H224</f>
        <v>0</v>
      </c>
      <c r="S224" s="225">
        <v>0</v>
      </c>
      <c r="T224" s="225">
        <f>S224*H224</f>
        <v>0</v>
      </c>
      <c r="U224" s="226" t="s">
        <v>1</v>
      </c>
      <c r="V224" s="37"/>
      <c r="W224" s="37"/>
      <c r="X224" s="37"/>
      <c r="Y224" s="37"/>
      <c r="Z224" s="37"/>
      <c r="AA224" s="37"/>
      <c r="AB224" s="37"/>
      <c r="AC224" s="37"/>
      <c r="AD224" s="37"/>
      <c r="AE224" s="37"/>
      <c r="AR224" s="227" t="s">
        <v>128</v>
      </c>
      <c r="AT224" s="227" t="s">
        <v>124</v>
      </c>
      <c r="AU224" s="227" t="s">
        <v>83</v>
      </c>
      <c r="AY224" s="16" t="s">
        <v>122</v>
      </c>
      <c r="BE224" s="228">
        <f>IF(N224="základní",J224,0)</f>
        <v>0</v>
      </c>
      <c r="BF224" s="228">
        <f>IF(N224="snížená",J224,0)</f>
        <v>0</v>
      </c>
      <c r="BG224" s="228">
        <f>IF(N224="zákl. přenesená",J224,0)</f>
        <v>0</v>
      </c>
      <c r="BH224" s="228">
        <f>IF(N224="sníž. přenesená",J224,0)</f>
        <v>0</v>
      </c>
      <c r="BI224" s="228">
        <f>IF(N224="nulová",J224,0)</f>
        <v>0</v>
      </c>
      <c r="BJ224" s="16" t="s">
        <v>81</v>
      </c>
      <c r="BK224" s="228">
        <f>ROUND(I224*H224,2)</f>
        <v>0</v>
      </c>
      <c r="BL224" s="16" t="s">
        <v>128</v>
      </c>
      <c r="BM224" s="227" t="s">
        <v>290</v>
      </c>
    </row>
    <row r="225" spans="1:51" s="13" customFormat="1" ht="12">
      <c r="A225" s="13"/>
      <c r="B225" s="234"/>
      <c r="C225" s="235"/>
      <c r="D225" s="229" t="s">
        <v>132</v>
      </c>
      <c r="E225" s="236" t="s">
        <v>1</v>
      </c>
      <c r="F225" s="237" t="s">
        <v>278</v>
      </c>
      <c r="G225" s="235"/>
      <c r="H225" s="238">
        <v>10404</v>
      </c>
      <c r="I225" s="239"/>
      <c r="J225" s="235"/>
      <c r="K225" s="235"/>
      <c r="L225" s="240"/>
      <c r="M225" s="241"/>
      <c r="N225" s="242"/>
      <c r="O225" s="242"/>
      <c r="P225" s="242"/>
      <c r="Q225" s="242"/>
      <c r="R225" s="242"/>
      <c r="S225" s="242"/>
      <c r="T225" s="242"/>
      <c r="U225" s="243"/>
      <c r="V225" s="13"/>
      <c r="W225" s="13"/>
      <c r="X225" s="13"/>
      <c r="Y225" s="13"/>
      <c r="Z225" s="13"/>
      <c r="AA225" s="13"/>
      <c r="AB225" s="13"/>
      <c r="AC225" s="13"/>
      <c r="AD225" s="13"/>
      <c r="AE225" s="13"/>
      <c r="AT225" s="244" t="s">
        <v>132</v>
      </c>
      <c r="AU225" s="244" t="s">
        <v>83</v>
      </c>
      <c r="AV225" s="13" t="s">
        <v>83</v>
      </c>
      <c r="AW225" s="13" t="s">
        <v>30</v>
      </c>
      <c r="AX225" s="13" t="s">
        <v>73</v>
      </c>
      <c r="AY225" s="244" t="s">
        <v>122</v>
      </c>
    </row>
    <row r="226" spans="1:51" s="13" customFormat="1" ht="12">
      <c r="A226" s="13"/>
      <c r="B226" s="234"/>
      <c r="C226" s="235"/>
      <c r="D226" s="229" t="s">
        <v>132</v>
      </c>
      <c r="E226" s="236" t="s">
        <v>1</v>
      </c>
      <c r="F226" s="237" t="s">
        <v>279</v>
      </c>
      <c r="G226" s="235"/>
      <c r="H226" s="238">
        <v>22</v>
      </c>
      <c r="I226" s="239"/>
      <c r="J226" s="235"/>
      <c r="K226" s="235"/>
      <c r="L226" s="240"/>
      <c r="M226" s="241"/>
      <c r="N226" s="242"/>
      <c r="O226" s="242"/>
      <c r="P226" s="242"/>
      <c r="Q226" s="242"/>
      <c r="R226" s="242"/>
      <c r="S226" s="242"/>
      <c r="T226" s="242"/>
      <c r="U226" s="243"/>
      <c r="V226" s="13"/>
      <c r="W226" s="13"/>
      <c r="X226" s="13"/>
      <c r="Y226" s="13"/>
      <c r="Z226" s="13"/>
      <c r="AA226" s="13"/>
      <c r="AB226" s="13"/>
      <c r="AC226" s="13"/>
      <c r="AD226" s="13"/>
      <c r="AE226" s="13"/>
      <c r="AT226" s="244" t="s">
        <v>132</v>
      </c>
      <c r="AU226" s="244" t="s">
        <v>83</v>
      </c>
      <c r="AV226" s="13" t="s">
        <v>83</v>
      </c>
      <c r="AW226" s="13" t="s">
        <v>30</v>
      </c>
      <c r="AX226" s="13" t="s">
        <v>73</v>
      </c>
      <c r="AY226" s="244" t="s">
        <v>122</v>
      </c>
    </row>
    <row r="227" spans="1:51" s="14" customFormat="1" ht="12">
      <c r="A227" s="14"/>
      <c r="B227" s="245"/>
      <c r="C227" s="246"/>
      <c r="D227" s="229" t="s">
        <v>132</v>
      </c>
      <c r="E227" s="247" t="s">
        <v>1</v>
      </c>
      <c r="F227" s="248" t="s">
        <v>135</v>
      </c>
      <c r="G227" s="246"/>
      <c r="H227" s="249">
        <v>10426</v>
      </c>
      <c r="I227" s="250"/>
      <c r="J227" s="246"/>
      <c r="K227" s="246"/>
      <c r="L227" s="251"/>
      <c r="M227" s="252"/>
      <c r="N227" s="253"/>
      <c r="O227" s="253"/>
      <c r="P227" s="253"/>
      <c r="Q227" s="253"/>
      <c r="R227" s="253"/>
      <c r="S227" s="253"/>
      <c r="T227" s="253"/>
      <c r="U227" s="254"/>
      <c r="V227" s="14"/>
      <c r="W227" s="14"/>
      <c r="X227" s="14"/>
      <c r="Y227" s="14"/>
      <c r="Z227" s="14"/>
      <c r="AA227" s="14"/>
      <c r="AB227" s="14"/>
      <c r="AC227" s="14"/>
      <c r="AD227" s="14"/>
      <c r="AE227" s="14"/>
      <c r="AT227" s="255" t="s">
        <v>132</v>
      </c>
      <c r="AU227" s="255" t="s">
        <v>83</v>
      </c>
      <c r="AV227" s="14" t="s">
        <v>128</v>
      </c>
      <c r="AW227" s="14" t="s">
        <v>30</v>
      </c>
      <c r="AX227" s="14" t="s">
        <v>81</v>
      </c>
      <c r="AY227" s="255" t="s">
        <v>122</v>
      </c>
    </row>
    <row r="228" spans="1:65" s="2" customFormat="1" ht="44.25" customHeight="1">
      <c r="A228" s="37"/>
      <c r="B228" s="38"/>
      <c r="C228" s="216" t="s">
        <v>291</v>
      </c>
      <c r="D228" s="216" t="s">
        <v>124</v>
      </c>
      <c r="E228" s="217" t="s">
        <v>292</v>
      </c>
      <c r="F228" s="218" t="s">
        <v>293</v>
      </c>
      <c r="G228" s="219" t="s">
        <v>127</v>
      </c>
      <c r="H228" s="220">
        <v>10567.229</v>
      </c>
      <c r="I228" s="221"/>
      <c r="J228" s="222">
        <f>ROUND(I228*H228,2)</f>
        <v>0</v>
      </c>
      <c r="K228" s="218" t="s">
        <v>138</v>
      </c>
      <c r="L228" s="43"/>
      <c r="M228" s="223" t="s">
        <v>1</v>
      </c>
      <c r="N228" s="224" t="s">
        <v>38</v>
      </c>
      <c r="O228" s="90"/>
      <c r="P228" s="225">
        <f>O228*H228</f>
        <v>0</v>
      </c>
      <c r="Q228" s="225">
        <v>0.15559</v>
      </c>
      <c r="R228" s="225">
        <f>Q228*H228</f>
        <v>1644.15516011</v>
      </c>
      <c r="S228" s="225">
        <v>0</v>
      </c>
      <c r="T228" s="225">
        <f>S228*H228</f>
        <v>0</v>
      </c>
      <c r="U228" s="226" t="s">
        <v>1</v>
      </c>
      <c r="V228" s="37"/>
      <c r="W228" s="37"/>
      <c r="X228" s="37"/>
      <c r="Y228" s="37"/>
      <c r="Z228" s="37"/>
      <c r="AA228" s="37"/>
      <c r="AB228" s="37"/>
      <c r="AC228" s="37"/>
      <c r="AD228" s="37"/>
      <c r="AE228" s="37"/>
      <c r="AR228" s="227" t="s">
        <v>128</v>
      </c>
      <c r="AT228" s="227" t="s">
        <v>124</v>
      </c>
      <c r="AU228" s="227" t="s">
        <v>83</v>
      </c>
      <c r="AY228" s="16" t="s">
        <v>122</v>
      </c>
      <c r="BE228" s="228">
        <f>IF(N228="základní",J228,0)</f>
        <v>0</v>
      </c>
      <c r="BF228" s="228">
        <f>IF(N228="snížená",J228,0)</f>
        <v>0</v>
      </c>
      <c r="BG228" s="228">
        <f>IF(N228="zákl. přenesená",J228,0)</f>
        <v>0</v>
      </c>
      <c r="BH228" s="228">
        <f>IF(N228="sníž. přenesená",J228,0)</f>
        <v>0</v>
      </c>
      <c r="BI228" s="228">
        <f>IF(N228="nulová",J228,0)</f>
        <v>0</v>
      </c>
      <c r="BJ228" s="16" t="s">
        <v>81</v>
      </c>
      <c r="BK228" s="228">
        <f>ROUND(I228*H228,2)</f>
        <v>0</v>
      </c>
      <c r="BL228" s="16" t="s">
        <v>128</v>
      </c>
      <c r="BM228" s="227" t="s">
        <v>294</v>
      </c>
    </row>
    <row r="229" spans="1:47" s="2" customFormat="1" ht="12">
      <c r="A229" s="37"/>
      <c r="B229" s="38"/>
      <c r="C229" s="39"/>
      <c r="D229" s="256" t="s">
        <v>140</v>
      </c>
      <c r="E229" s="39"/>
      <c r="F229" s="257" t="s">
        <v>295</v>
      </c>
      <c r="G229" s="39"/>
      <c r="H229" s="39"/>
      <c r="I229" s="231"/>
      <c r="J229" s="39"/>
      <c r="K229" s="39"/>
      <c r="L229" s="43"/>
      <c r="M229" s="232"/>
      <c r="N229" s="233"/>
      <c r="O229" s="90"/>
      <c r="P229" s="90"/>
      <c r="Q229" s="90"/>
      <c r="R229" s="90"/>
      <c r="S229" s="90"/>
      <c r="T229" s="90"/>
      <c r="U229" s="91"/>
      <c r="V229" s="37"/>
      <c r="W229" s="37"/>
      <c r="X229" s="37"/>
      <c r="Y229" s="37"/>
      <c r="Z229" s="37"/>
      <c r="AA229" s="37"/>
      <c r="AB229" s="37"/>
      <c r="AC229" s="37"/>
      <c r="AD229" s="37"/>
      <c r="AE229" s="37"/>
      <c r="AT229" s="16" t="s">
        <v>140</v>
      </c>
      <c r="AU229" s="16" t="s">
        <v>83</v>
      </c>
    </row>
    <row r="230" spans="1:47" s="2" customFormat="1" ht="12">
      <c r="A230" s="37"/>
      <c r="B230" s="38"/>
      <c r="C230" s="39"/>
      <c r="D230" s="229" t="s">
        <v>130</v>
      </c>
      <c r="E230" s="39"/>
      <c r="F230" s="230" t="s">
        <v>296</v>
      </c>
      <c r="G230" s="39"/>
      <c r="H230" s="39"/>
      <c r="I230" s="231"/>
      <c r="J230" s="39"/>
      <c r="K230" s="39"/>
      <c r="L230" s="43"/>
      <c r="M230" s="232"/>
      <c r="N230" s="233"/>
      <c r="O230" s="90"/>
      <c r="P230" s="90"/>
      <c r="Q230" s="90"/>
      <c r="R230" s="90"/>
      <c r="S230" s="90"/>
      <c r="T230" s="90"/>
      <c r="U230" s="91"/>
      <c r="V230" s="37"/>
      <c r="W230" s="37"/>
      <c r="X230" s="37"/>
      <c r="Y230" s="37"/>
      <c r="Z230" s="37"/>
      <c r="AA230" s="37"/>
      <c r="AB230" s="37"/>
      <c r="AC230" s="37"/>
      <c r="AD230" s="37"/>
      <c r="AE230" s="37"/>
      <c r="AT230" s="16" t="s">
        <v>130</v>
      </c>
      <c r="AU230" s="16" t="s">
        <v>83</v>
      </c>
    </row>
    <row r="231" spans="1:51" s="13" customFormat="1" ht="12">
      <c r="A231" s="13"/>
      <c r="B231" s="234"/>
      <c r="C231" s="235"/>
      <c r="D231" s="229" t="s">
        <v>132</v>
      </c>
      <c r="E231" s="236" t="s">
        <v>1</v>
      </c>
      <c r="F231" s="237" t="s">
        <v>285</v>
      </c>
      <c r="G231" s="235"/>
      <c r="H231" s="238">
        <v>10567.229</v>
      </c>
      <c r="I231" s="239"/>
      <c r="J231" s="235"/>
      <c r="K231" s="235"/>
      <c r="L231" s="240"/>
      <c r="M231" s="241"/>
      <c r="N231" s="242"/>
      <c r="O231" s="242"/>
      <c r="P231" s="242"/>
      <c r="Q231" s="242"/>
      <c r="R231" s="242"/>
      <c r="S231" s="242"/>
      <c r="T231" s="242"/>
      <c r="U231" s="243"/>
      <c r="V231" s="13"/>
      <c r="W231" s="13"/>
      <c r="X231" s="13"/>
      <c r="Y231" s="13"/>
      <c r="Z231" s="13"/>
      <c r="AA231" s="13"/>
      <c r="AB231" s="13"/>
      <c r="AC231" s="13"/>
      <c r="AD231" s="13"/>
      <c r="AE231" s="13"/>
      <c r="AT231" s="244" t="s">
        <v>132</v>
      </c>
      <c r="AU231" s="244" t="s">
        <v>83</v>
      </c>
      <c r="AV231" s="13" t="s">
        <v>83</v>
      </c>
      <c r="AW231" s="13" t="s">
        <v>30</v>
      </c>
      <c r="AX231" s="13" t="s">
        <v>81</v>
      </c>
      <c r="AY231" s="244" t="s">
        <v>122</v>
      </c>
    </row>
    <row r="232" spans="1:63" s="12" customFormat="1" ht="22.8" customHeight="1">
      <c r="A232" s="12"/>
      <c r="B232" s="200"/>
      <c r="C232" s="201"/>
      <c r="D232" s="202" t="s">
        <v>72</v>
      </c>
      <c r="E232" s="214" t="s">
        <v>187</v>
      </c>
      <c r="F232" s="214" t="s">
        <v>297</v>
      </c>
      <c r="G232" s="201"/>
      <c r="H232" s="201"/>
      <c r="I232" s="204"/>
      <c r="J232" s="215">
        <f>BK232</f>
        <v>0</v>
      </c>
      <c r="K232" s="201"/>
      <c r="L232" s="206"/>
      <c r="M232" s="207"/>
      <c r="N232" s="208"/>
      <c r="O232" s="208"/>
      <c r="P232" s="209">
        <f>SUM(P233:P300)</f>
        <v>0</v>
      </c>
      <c r="Q232" s="208"/>
      <c r="R232" s="209">
        <f>SUM(R233:R300)</f>
        <v>121.98886433999999</v>
      </c>
      <c r="S232" s="208"/>
      <c r="T232" s="209">
        <f>SUM(T233:T300)</f>
        <v>514.93911</v>
      </c>
      <c r="U232" s="210"/>
      <c r="V232" s="12"/>
      <c r="W232" s="12"/>
      <c r="X232" s="12"/>
      <c r="Y232" s="12"/>
      <c r="Z232" s="12"/>
      <c r="AA232" s="12"/>
      <c r="AB232" s="12"/>
      <c r="AC232" s="12"/>
      <c r="AD232" s="12"/>
      <c r="AE232" s="12"/>
      <c r="AR232" s="211" t="s">
        <v>81</v>
      </c>
      <c r="AT232" s="212" t="s">
        <v>72</v>
      </c>
      <c r="AU232" s="212" t="s">
        <v>81</v>
      </c>
      <c r="AY232" s="211" t="s">
        <v>122</v>
      </c>
      <c r="BK232" s="213">
        <f>SUM(BK233:BK300)</f>
        <v>0</v>
      </c>
    </row>
    <row r="233" spans="1:65" s="2" customFormat="1" ht="44.25" customHeight="1">
      <c r="A233" s="37"/>
      <c r="B233" s="38"/>
      <c r="C233" s="216" t="s">
        <v>298</v>
      </c>
      <c r="D233" s="216" t="s">
        <v>124</v>
      </c>
      <c r="E233" s="217" t="s">
        <v>299</v>
      </c>
      <c r="F233" s="218" t="s">
        <v>300</v>
      </c>
      <c r="G233" s="219" t="s">
        <v>301</v>
      </c>
      <c r="H233" s="220">
        <v>400</v>
      </c>
      <c r="I233" s="221"/>
      <c r="J233" s="222">
        <f>ROUND(I233*H233,2)</f>
        <v>0</v>
      </c>
      <c r="K233" s="218" t="s">
        <v>138</v>
      </c>
      <c r="L233" s="43"/>
      <c r="M233" s="223" t="s">
        <v>1</v>
      </c>
      <c r="N233" s="224" t="s">
        <v>38</v>
      </c>
      <c r="O233" s="90"/>
      <c r="P233" s="225">
        <f>O233*H233</f>
        <v>0</v>
      </c>
      <c r="Q233" s="225">
        <v>0.051</v>
      </c>
      <c r="R233" s="225">
        <f>Q233*H233</f>
        <v>20.4</v>
      </c>
      <c r="S233" s="225">
        <v>0</v>
      </c>
      <c r="T233" s="225">
        <f>S233*H233</f>
        <v>0</v>
      </c>
      <c r="U233" s="226" t="s">
        <v>1</v>
      </c>
      <c r="V233" s="37"/>
      <c r="W233" s="37"/>
      <c r="X233" s="37"/>
      <c r="Y233" s="37"/>
      <c r="Z233" s="37"/>
      <c r="AA233" s="37"/>
      <c r="AB233" s="37"/>
      <c r="AC233" s="37"/>
      <c r="AD233" s="37"/>
      <c r="AE233" s="37"/>
      <c r="AR233" s="227" t="s">
        <v>128</v>
      </c>
      <c r="AT233" s="227" t="s">
        <v>124</v>
      </c>
      <c r="AU233" s="227" t="s">
        <v>83</v>
      </c>
      <c r="AY233" s="16" t="s">
        <v>122</v>
      </c>
      <c r="BE233" s="228">
        <f>IF(N233="základní",J233,0)</f>
        <v>0</v>
      </c>
      <c r="BF233" s="228">
        <f>IF(N233="snížená",J233,0)</f>
        <v>0</v>
      </c>
      <c r="BG233" s="228">
        <f>IF(N233="zákl. přenesená",J233,0)</f>
        <v>0</v>
      </c>
      <c r="BH233" s="228">
        <f>IF(N233="sníž. přenesená",J233,0)</f>
        <v>0</v>
      </c>
      <c r="BI233" s="228">
        <f>IF(N233="nulová",J233,0)</f>
        <v>0</v>
      </c>
      <c r="BJ233" s="16" t="s">
        <v>81</v>
      </c>
      <c r="BK233" s="228">
        <f>ROUND(I233*H233,2)</f>
        <v>0</v>
      </c>
      <c r="BL233" s="16" t="s">
        <v>128</v>
      </c>
      <c r="BM233" s="227" t="s">
        <v>302</v>
      </c>
    </row>
    <row r="234" spans="1:47" s="2" customFormat="1" ht="12">
      <c r="A234" s="37"/>
      <c r="B234" s="38"/>
      <c r="C234" s="39"/>
      <c r="D234" s="256" t="s">
        <v>140</v>
      </c>
      <c r="E234" s="39"/>
      <c r="F234" s="257" t="s">
        <v>303</v>
      </c>
      <c r="G234" s="39"/>
      <c r="H234" s="39"/>
      <c r="I234" s="231"/>
      <c r="J234" s="39"/>
      <c r="K234" s="39"/>
      <c r="L234" s="43"/>
      <c r="M234" s="232"/>
      <c r="N234" s="233"/>
      <c r="O234" s="90"/>
      <c r="P234" s="90"/>
      <c r="Q234" s="90"/>
      <c r="R234" s="90"/>
      <c r="S234" s="90"/>
      <c r="T234" s="90"/>
      <c r="U234" s="91"/>
      <c r="V234" s="37"/>
      <c r="W234" s="37"/>
      <c r="X234" s="37"/>
      <c r="Y234" s="37"/>
      <c r="Z234" s="37"/>
      <c r="AA234" s="37"/>
      <c r="AB234" s="37"/>
      <c r="AC234" s="37"/>
      <c r="AD234" s="37"/>
      <c r="AE234" s="37"/>
      <c r="AT234" s="16" t="s">
        <v>140</v>
      </c>
      <c r="AU234" s="16" t="s">
        <v>83</v>
      </c>
    </row>
    <row r="235" spans="1:47" s="2" customFormat="1" ht="12">
      <c r="A235" s="37"/>
      <c r="B235" s="38"/>
      <c r="C235" s="39"/>
      <c r="D235" s="229" t="s">
        <v>130</v>
      </c>
      <c r="E235" s="39"/>
      <c r="F235" s="230" t="s">
        <v>304</v>
      </c>
      <c r="G235" s="39"/>
      <c r="H235" s="39"/>
      <c r="I235" s="231"/>
      <c r="J235" s="39"/>
      <c r="K235" s="39"/>
      <c r="L235" s="43"/>
      <c r="M235" s="232"/>
      <c r="N235" s="233"/>
      <c r="O235" s="90"/>
      <c r="P235" s="90"/>
      <c r="Q235" s="90"/>
      <c r="R235" s="90"/>
      <c r="S235" s="90"/>
      <c r="T235" s="90"/>
      <c r="U235" s="91"/>
      <c r="V235" s="37"/>
      <c r="W235" s="37"/>
      <c r="X235" s="37"/>
      <c r="Y235" s="37"/>
      <c r="Z235" s="37"/>
      <c r="AA235" s="37"/>
      <c r="AB235" s="37"/>
      <c r="AC235" s="37"/>
      <c r="AD235" s="37"/>
      <c r="AE235" s="37"/>
      <c r="AT235" s="16" t="s">
        <v>130</v>
      </c>
      <c r="AU235" s="16" t="s">
        <v>83</v>
      </c>
    </row>
    <row r="236" spans="1:65" s="2" customFormat="1" ht="33" customHeight="1">
      <c r="A236" s="37"/>
      <c r="B236" s="38"/>
      <c r="C236" s="216" t="s">
        <v>305</v>
      </c>
      <c r="D236" s="216" t="s">
        <v>124</v>
      </c>
      <c r="E236" s="217" t="s">
        <v>306</v>
      </c>
      <c r="F236" s="218" t="s">
        <v>307</v>
      </c>
      <c r="G236" s="219" t="s">
        <v>301</v>
      </c>
      <c r="H236" s="220">
        <v>8</v>
      </c>
      <c r="I236" s="221"/>
      <c r="J236" s="222">
        <f>ROUND(I236*H236,2)</f>
        <v>0</v>
      </c>
      <c r="K236" s="218" t="s">
        <v>138</v>
      </c>
      <c r="L236" s="43"/>
      <c r="M236" s="223" t="s">
        <v>1</v>
      </c>
      <c r="N236" s="224" t="s">
        <v>38</v>
      </c>
      <c r="O236" s="90"/>
      <c r="P236" s="225">
        <f>O236*H236</f>
        <v>0</v>
      </c>
      <c r="Q236" s="225">
        <v>0.0447</v>
      </c>
      <c r="R236" s="225">
        <f>Q236*H236</f>
        <v>0.3576</v>
      </c>
      <c r="S236" s="225">
        <v>0</v>
      </c>
      <c r="T236" s="225">
        <f>S236*H236</f>
        <v>0</v>
      </c>
      <c r="U236" s="226" t="s">
        <v>1</v>
      </c>
      <c r="V236" s="37"/>
      <c r="W236" s="37"/>
      <c r="X236" s="37"/>
      <c r="Y236" s="37"/>
      <c r="Z236" s="37"/>
      <c r="AA236" s="37"/>
      <c r="AB236" s="37"/>
      <c r="AC236" s="37"/>
      <c r="AD236" s="37"/>
      <c r="AE236" s="37"/>
      <c r="AR236" s="227" t="s">
        <v>128</v>
      </c>
      <c r="AT236" s="227" t="s">
        <v>124</v>
      </c>
      <c r="AU236" s="227" t="s">
        <v>83</v>
      </c>
      <c r="AY236" s="16" t="s">
        <v>122</v>
      </c>
      <c r="BE236" s="228">
        <f>IF(N236="základní",J236,0)</f>
        <v>0</v>
      </c>
      <c r="BF236" s="228">
        <f>IF(N236="snížená",J236,0)</f>
        <v>0</v>
      </c>
      <c r="BG236" s="228">
        <f>IF(N236="zákl. přenesená",J236,0)</f>
        <v>0</v>
      </c>
      <c r="BH236" s="228">
        <f>IF(N236="sníž. přenesená",J236,0)</f>
        <v>0</v>
      </c>
      <c r="BI236" s="228">
        <f>IF(N236="nulová",J236,0)</f>
        <v>0</v>
      </c>
      <c r="BJ236" s="16" t="s">
        <v>81</v>
      </c>
      <c r="BK236" s="228">
        <f>ROUND(I236*H236,2)</f>
        <v>0</v>
      </c>
      <c r="BL236" s="16" t="s">
        <v>128</v>
      </c>
      <c r="BM236" s="227" t="s">
        <v>308</v>
      </c>
    </row>
    <row r="237" spans="1:47" s="2" customFormat="1" ht="12">
      <c r="A237" s="37"/>
      <c r="B237" s="38"/>
      <c r="C237" s="39"/>
      <c r="D237" s="256" t="s">
        <v>140</v>
      </c>
      <c r="E237" s="39"/>
      <c r="F237" s="257" t="s">
        <v>309</v>
      </c>
      <c r="G237" s="39"/>
      <c r="H237" s="39"/>
      <c r="I237" s="231"/>
      <c r="J237" s="39"/>
      <c r="K237" s="39"/>
      <c r="L237" s="43"/>
      <c r="M237" s="232"/>
      <c r="N237" s="233"/>
      <c r="O237" s="90"/>
      <c r="P237" s="90"/>
      <c r="Q237" s="90"/>
      <c r="R237" s="90"/>
      <c r="S237" s="90"/>
      <c r="T237" s="90"/>
      <c r="U237" s="91"/>
      <c r="V237" s="37"/>
      <c r="W237" s="37"/>
      <c r="X237" s="37"/>
      <c r="Y237" s="37"/>
      <c r="Z237" s="37"/>
      <c r="AA237" s="37"/>
      <c r="AB237" s="37"/>
      <c r="AC237" s="37"/>
      <c r="AD237" s="37"/>
      <c r="AE237" s="37"/>
      <c r="AT237" s="16" t="s">
        <v>140</v>
      </c>
      <c r="AU237" s="16" t="s">
        <v>83</v>
      </c>
    </row>
    <row r="238" spans="1:47" s="2" customFormat="1" ht="12">
      <c r="A238" s="37"/>
      <c r="B238" s="38"/>
      <c r="C238" s="39"/>
      <c r="D238" s="229" t="s">
        <v>130</v>
      </c>
      <c r="E238" s="39"/>
      <c r="F238" s="230" t="s">
        <v>310</v>
      </c>
      <c r="G238" s="39"/>
      <c r="H238" s="39"/>
      <c r="I238" s="231"/>
      <c r="J238" s="39"/>
      <c r="K238" s="39"/>
      <c r="L238" s="43"/>
      <c r="M238" s="232"/>
      <c r="N238" s="233"/>
      <c r="O238" s="90"/>
      <c r="P238" s="90"/>
      <c r="Q238" s="90"/>
      <c r="R238" s="90"/>
      <c r="S238" s="90"/>
      <c r="T238" s="90"/>
      <c r="U238" s="91"/>
      <c r="V238" s="37"/>
      <c r="W238" s="37"/>
      <c r="X238" s="37"/>
      <c r="Y238" s="37"/>
      <c r="Z238" s="37"/>
      <c r="AA238" s="37"/>
      <c r="AB238" s="37"/>
      <c r="AC238" s="37"/>
      <c r="AD238" s="37"/>
      <c r="AE238" s="37"/>
      <c r="AT238" s="16" t="s">
        <v>130</v>
      </c>
      <c r="AU238" s="16" t="s">
        <v>83</v>
      </c>
    </row>
    <row r="239" spans="1:65" s="2" customFormat="1" ht="24.15" customHeight="1">
      <c r="A239" s="37"/>
      <c r="B239" s="38"/>
      <c r="C239" s="216" t="s">
        <v>311</v>
      </c>
      <c r="D239" s="216" t="s">
        <v>124</v>
      </c>
      <c r="E239" s="217" t="s">
        <v>312</v>
      </c>
      <c r="F239" s="218" t="s">
        <v>313</v>
      </c>
      <c r="G239" s="219" t="s">
        <v>314</v>
      </c>
      <c r="H239" s="220">
        <v>20</v>
      </c>
      <c r="I239" s="221"/>
      <c r="J239" s="222">
        <f>ROUND(I239*H239,2)</f>
        <v>0</v>
      </c>
      <c r="K239" s="218" t="s">
        <v>138</v>
      </c>
      <c r="L239" s="43"/>
      <c r="M239" s="223" t="s">
        <v>1</v>
      </c>
      <c r="N239" s="224" t="s">
        <v>38</v>
      </c>
      <c r="O239" s="90"/>
      <c r="P239" s="225">
        <f>O239*H239</f>
        <v>0</v>
      </c>
      <c r="Q239" s="225">
        <v>0.00036</v>
      </c>
      <c r="R239" s="225">
        <f>Q239*H239</f>
        <v>0.007200000000000001</v>
      </c>
      <c r="S239" s="225">
        <v>0</v>
      </c>
      <c r="T239" s="225">
        <f>S239*H239</f>
        <v>0</v>
      </c>
      <c r="U239" s="226" t="s">
        <v>1</v>
      </c>
      <c r="V239" s="37"/>
      <c r="W239" s="37"/>
      <c r="X239" s="37"/>
      <c r="Y239" s="37"/>
      <c r="Z239" s="37"/>
      <c r="AA239" s="37"/>
      <c r="AB239" s="37"/>
      <c r="AC239" s="37"/>
      <c r="AD239" s="37"/>
      <c r="AE239" s="37"/>
      <c r="AR239" s="227" t="s">
        <v>128</v>
      </c>
      <c r="AT239" s="227" t="s">
        <v>124</v>
      </c>
      <c r="AU239" s="227" t="s">
        <v>83</v>
      </c>
      <c r="AY239" s="16" t="s">
        <v>122</v>
      </c>
      <c r="BE239" s="228">
        <f>IF(N239="základní",J239,0)</f>
        <v>0</v>
      </c>
      <c r="BF239" s="228">
        <f>IF(N239="snížená",J239,0)</f>
        <v>0</v>
      </c>
      <c r="BG239" s="228">
        <f>IF(N239="zákl. přenesená",J239,0)</f>
        <v>0</v>
      </c>
      <c r="BH239" s="228">
        <f>IF(N239="sníž. přenesená",J239,0)</f>
        <v>0</v>
      </c>
      <c r="BI239" s="228">
        <f>IF(N239="nulová",J239,0)</f>
        <v>0</v>
      </c>
      <c r="BJ239" s="16" t="s">
        <v>81</v>
      </c>
      <c r="BK239" s="228">
        <f>ROUND(I239*H239,2)</f>
        <v>0</v>
      </c>
      <c r="BL239" s="16" t="s">
        <v>128</v>
      </c>
      <c r="BM239" s="227" t="s">
        <v>315</v>
      </c>
    </row>
    <row r="240" spans="1:47" s="2" customFormat="1" ht="12">
      <c r="A240" s="37"/>
      <c r="B240" s="38"/>
      <c r="C240" s="39"/>
      <c r="D240" s="256" t="s">
        <v>140</v>
      </c>
      <c r="E240" s="39"/>
      <c r="F240" s="257" t="s">
        <v>316</v>
      </c>
      <c r="G240" s="39"/>
      <c r="H240" s="39"/>
      <c r="I240" s="231"/>
      <c r="J240" s="39"/>
      <c r="K240" s="39"/>
      <c r="L240" s="43"/>
      <c r="M240" s="232"/>
      <c r="N240" s="233"/>
      <c r="O240" s="90"/>
      <c r="P240" s="90"/>
      <c r="Q240" s="90"/>
      <c r="R240" s="90"/>
      <c r="S240" s="90"/>
      <c r="T240" s="90"/>
      <c r="U240" s="91"/>
      <c r="V240" s="37"/>
      <c r="W240" s="37"/>
      <c r="X240" s="37"/>
      <c r="Y240" s="37"/>
      <c r="Z240" s="37"/>
      <c r="AA240" s="37"/>
      <c r="AB240" s="37"/>
      <c r="AC240" s="37"/>
      <c r="AD240" s="37"/>
      <c r="AE240" s="37"/>
      <c r="AT240" s="16" t="s">
        <v>140</v>
      </c>
      <c r="AU240" s="16" t="s">
        <v>83</v>
      </c>
    </row>
    <row r="241" spans="1:47" s="2" customFormat="1" ht="12">
      <c r="A241" s="37"/>
      <c r="B241" s="38"/>
      <c r="C241" s="39"/>
      <c r="D241" s="229" t="s">
        <v>130</v>
      </c>
      <c r="E241" s="39"/>
      <c r="F241" s="230" t="s">
        <v>317</v>
      </c>
      <c r="G241" s="39"/>
      <c r="H241" s="39"/>
      <c r="I241" s="231"/>
      <c r="J241" s="39"/>
      <c r="K241" s="39"/>
      <c r="L241" s="43"/>
      <c r="M241" s="232"/>
      <c r="N241" s="233"/>
      <c r="O241" s="90"/>
      <c r="P241" s="90"/>
      <c r="Q241" s="90"/>
      <c r="R241" s="90"/>
      <c r="S241" s="90"/>
      <c r="T241" s="90"/>
      <c r="U241" s="91"/>
      <c r="V241" s="37"/>
      <c r="W241" s="37"/>
      <c r="X241" s="37"/>
      <c r="Y241" s="37"/>
      <c r="Z241" s="37"/>
      <c r="AA241" s="37"/>
      <c r="AB241" s="37"/>
      <c r="AC241" s="37"/>
      <c r="AD241" s="37"/>
      <c r="AE241" s="37"/>
      <c r="AT241" s="16" t="s">
        <v>130</v>
      </c>
      <c r="AU241" s="16" t="s">
        <v>83</v>
      </c>
    </row>
    <row r="242" spans="1:65" s="2" customFormat="1" ht="16.5" customHeight="1">
      <c r="A242" s="37"/>
      <c r="B242" s="38"/>
      <c r="C242" s="258" t="s">
        <v>318</v>
      </c>
      <c r="D242" s="258" t="s">
        <v>215</v>
      </c>
      <c r="E242" s="259" t="s">
        <v>319</v>
      </c>
      <c r="F242" s="260" t="s">
        <v>320</v>
      </c>
      <c r="G242" s="261" t="s">
        <v>314</v>
      </c>
      <c r="H242" s="262">
        <v>20</v>
      </c>
      <c r="I242" s="263"/>
      <c r="J242" s="264">
        <f>ROUND(I242*H242,2)</f>
        <v>0</v>
      </c>
      <c r="K242" s="260" t="s">
        <v>138</v>
      </c>
      <c r="L242" s="265"/>
      <c r="M242" s="266" t="s">
        <v>1</v>
      </c>
      <c r="N242" s="267" t="s">
        <v>38</v>
      </c>
      <c r="O242" s="90"/>
      <c r="P242" s="225">
        <f>O242*H242</f>
        <v>0</v>
      </c>
      <c r="Q242" s="225">
        <v>0.0025</v>
      </c>
      <c r="R242" s="225">
        <f>Q242*H242</f>
        <v>0.05</v>
      </c>
      <c r="S242" s="225">
        <v>0</v>
      </c>
      <c r="T242" s="225">
        <f>S242*H242</f>
        <v>0</v>
      </c>
      <c r="U242" s="226" t="s">
        <v>1</v>
      </c>
      <c r="V242" s="37"/>
      <c r="W242" s="37"/>
      <c r="X242" s="37"/>
      <c r="Y242" s="37"/>
      <c r="Z242" s="37"/>
      <c r="AA242" s="37"/>
      <c r="AB242" s="37"/>
      <c r="AC242" s="37"/>
      <c r="AD242" s="37"/>
      <c r="AE242" s="37"/>
      <c r="AR242" s="227" t="s">
        <v>180</v>
      </c>
      <c r="AT242" s="227" t="s">
        <v>215</v>
      </c>
      <c r="AU242" s="227" t="s">
        <v>83</v>
      </c>
      <c r="AY242" s="16" t="s">
        <v>122</v>
      </c>
      <c r="BE242" s="228">
        <f>IF(N242="základní",J242,0)</f>
        <v>0</v>
      </c>
      <c r="BF242" s="228">
        <f>IF(N242="snížená",J242,0)</f>
        <v>0</v>
      </c>
      <c r="BG242" s="228">
        <f>IF(N242="zákl. přenesená",J242,0)</f>
        <v>0</v>
      </c>
      <c r="BH242" s="228">
        <f>IF(N242="sníž. přenesená",J242,0)</f>
        <v>0</v>
      </c>
      <c r="BI242" s="228">
        <f>IF(N242="nulová",J242,0)</f>
        <v>0</v>
      </c>
      <c r="BJ242" s="16" t="s">
        <v>81</v>
      </c>
      <c r="BK242" s="228">
        <f>ROUND(I242*H242,2)</f>
        <v>0</v>
      </c>
      <c r="BL242" s="16" t="s">
        <v>128</v>
      </c>
      <c r="BM242" s="227" t="s">
        <v>321</v>
      </c>
    </row>
    <row r="243" spans="1:65" s="2" customFormat="1" ht="24.15" customHeight="1">
      <c r="A243" s="37"/>
      <c r="B243" s="38"/>
      <c r="C243" s="216" t="s">
        <v>322</v>
      </c>
      <c r="D243" s="216" t="s">
        <v>124</v>
      </c>
      <c r="E243" s="217" t="s">
        <v>323</v>
      </c>
      <c r="F243" s="218" t="s">
        <v>324</v>
      </c>
      <c r="G243" s="219" t="s">
        <v>314</v>
      </c>
      <c r="H243" s="220">
        <v>88</v>
      </c>
      <c r="I243" s="221"/>
      <c r="J243" s="222">
        <f>ROUND(I243*H243,2)</f>
        <v>0</v>
      </c>
      <c r="K243" s="218" t="s">
        <v>138</v>
      </c>
      <c r="L243" s="43"/>
      <c r="M243" s="223" t="s">
        <v>1</v>
      </c>
      <c r="N243" s="224" t="s">
        <v>38</v>
      </c>
      <c r="O243" s="90"/>
      <c r="P243" s="225">
        <f>O243*H243</f>
        <v>0</v>
      </c>
      <c r="Q243" s="225">
        <v>0</v>
      </c>
      <c r="R243" s="225">
        <f>Q243*H243</f>
        <v>0</v>
      </c>
      <c r="S243" s="225">
        <v>0</v>
      </c>
      <c r="T243" s="225">
        <f>S243*H243</f>
        <v>0</v>
      </c>
      <c r="U243" s="226" t="s">
        <v>1</v>
      </c>
      <c r="V243" s="37"/>
      <c r="W243" s="37"/>
      <c r="X243" s="37"/>
      <c r="Y243" s="37"/>
      <c r="Z243" s="37"/>
      <c r="AA243" s="37"/>
      <c r="AB243" s="37"/>
      <c r="AC243" s="37"/>
      <c r="AD243" s="37"/>
      <c r="AE243" s="37"/>
      <c r="AR243" s="227" t="s">
        <v>128</v>
      </c>
      <c r="AT243" s="227" t="s">
        <v>124</v>
      </c>
      <c r="AU243" s="227" t="s">
        <v>83</v>
      </c>
      <c r="AY243" s="16" t="s">
        <v>122</v>
      </c>
      <c r="BE243" s="228">
        <f>IF(N243="základní",J243,0)</f>
        <v>0</v>
      </c>
      <c r="BF243" s="228">
        <f>IF(N243="snížená",J243,0)</f>
        <v>0</v>
      </c>
      <c r="BG243" s="228">
        <f>IF(N243="zákl. přenesená",J243,0)</f>
        <v>0</v>
      </c>
      <c r="BH243" s="228">
        <f>IF(N243="sníž. přenesená",J243,0)</f>
        <v>0</v>
      </c>
      <c r="BI243" s="228">
        <f>IF(N243="nulová",J243,0)</f>
        <v>0</v>
      </c>
      <c r="BJ243" s="16" t="s">
        <v>81</v>
      </c>
      <c r="BK243" s="228">
        <f>ROUND(I243*H243,2)</f>
        <v>0</v>
      </c>
      <c r="BL243" s="16" t="s">
        <v>128</v>
      </c>
      <c r="BM243" s="227" t="s">
        <v>325</v>
      </c>
    </row>
    <row r="244" spans="1:47" s="2" customFormat="1" ht="12">
      <c r="A244" s="37"/>
      <c r="B244" s="38"/>
      <c r="C244" s="39"/>
      <c r="D244" s="256" t="s">
        <v>140</v>
      </c>
      <c r="E244" s="39"/>
      <c r="F244" s="257" t="s">
        <v>326</v>
      </c>
      <c r="G244" s="39"/>
      <c r="H244" s="39"/>
      <c r="I244" s="231"/>
      <c r="J244" s="39"/>
      <c r="K244" s="39"/>
      <c r="L244" s="43"/>
      <c r="M244" s="232"/>
      <c r="N244" s="233"/>
      <c r="O244" s="90"/>
      <c r="P244" s="90"/>
      <c r="Q244" s="90"/>
      <c r="R244" s="90"/>
      <c r="S244" s="90"/>
      <c r="T244" s="90"/>
      <c r="U244" s="91"/>
      <c r="V244" s="37"/>
      <c r="W244" s="37"/>
      <c r="X244" s="37"/>
      <c r="Y244" s="37"/>
      <c r="Z244" s="37"/>
      <c r="AA244" s="37"/>
      <c r="AB244" s="37"/>
      <c r="AC244" s="37"/>
      <c r="AD244" s="37"/>
      <c r="AE244" s="37"/>
      <c r="AT244" s="16" t="s">
        <v>140</v>
      </c>
      <c r="AU244" s="16" t="s">
        <v>83</v>
      </c>
    </row>
    <row r="245" spans="1:47" s="2" customFormat="1" ht="12">
      <c r="A245" s="37"/>
      <c r="B245" s="38"/>
      <c r="C245" s="39"/>
      <c r="D245" s="229" t="s">
        <v>130</v>
      </c>
      <c r="E245" s="39"/>
      <c r="F245" s="230" t="s">
        <v>317</v>
      </c>
      <c r="G245" s="39"/>
      <c r="H245" s="39"/>
      <c r="I245" s="231"/>
      <c r="J245" s="39"/>
      <c r="K245" s="39"/>
      <c r="L245" s="43"/>
      <c r="M245" s="232"/>
      <c r="N245" s="233"/>
      <c r="O245" s="90"/>
      <c r="P245" s="90"/>
      <c r="Q245" s="90"/>
      <c r="R245" s="90"/>
      <c r="S245" s="90"/>
      <c r="T245" s="90"/>
      <c r="U245" s="91"/>
      <c r="V245" s="37"/>
      <c r="W245" s="37"/>
      <c r="X245" s="37"/>
      <c r="Y245" s="37"/>
      <c r="Z245" s="37"/>
      <c r="AA245" s="37"/>
      <c r="AB245" s="37"/>
      <c r="AC245" s="37"/>
      <c r="AD245" s="37"/>
      <c r="AE245" s="37"/>
      <c r="AT245" s="16" t="s">
        <v>130</v>
      </c>
      <c r="AU245" s="16" t="s">
        <v>83</v>
      </c>
    </row>
    <row r="246" spans="1:65" s="2" customFormat="1" ht="16.5" customHeight="1">
      <c r="A246" s="37"/>
      <c r="B246" s="38"/>
      <c r="C246" s="258" t="s">
        <v>327</v>
      </c>
      <c r="D246" s="258" t="s">
        <v>215</v>
      </c>
      <c r="E246" s="259" t="s">
        <v>328</v>
      </c>
      <c r="F246" s="260" t="s">
        <v>329</v>
      </c>
      <c r="G246" s="261" t="s">
        <v>314</v>
      </c>
      <c r="H246" s="262">
        <v>88</v>
      </c>
      <c r="I246" s="263"/>
      <c r="J246" s="264">
        <f>ROUND(I246*H246,2)</f>
        <v>0</v>
      </c>
      <c r="K246" s="260" t="s">
        <v>138</v>
      </c>
      <c r="L246" s="265"/>
      <c r="M246" s="266" t="s">
        <v>1</v>
      </c>
      <c r="N246" s="267" t="s">
        <v>38</v>
      </c>
      <c r="O246" s="90"/>
      <c r="P246" s="225">
        <f>O246*H246</f>
        <v>0</v>
      </c>
      <c r="Q246" s="225">
        <v>0.00145</v>
      </c>
      <c r="R246" s="225">
        <f>Q246*H246</f>
        <v>0.1276</v>
      </c>
      <c r="S246" s="225">
        <v>0</v>
      </c>
      <c r="T246" s="225">
        <f>S246*H246</f>
        <v>0</v>
      </c>
      <c r="U246" s="226" t="s">
        <v>1</v>
      </c>
      <c r="V246" s="37"/>
      <c r="W246" s="37"/>
      <c r="X246" s="37"/>
      <c r="Y246" s="37"/>
      <c r="Z246" s="37"/>
      <c r="AA246" s="37"/>
      <c r="AB246" s="37"/>
      <c r="AC246" s="37"/>
      <c r="AD246" s="37"/>
      <c r="AE246" s="37"/>
      <c r="AR246" s="227" t="s">
        <v>180</v>
      </c>
      <c r="AT246" s="227" t="s">
        <v>215</v>
      </c>
      <c r="AU246" s="227" t="s">
        <v>83</v>
      </c>
      <c r="AY246" s="16" t="s">
        <v>122</v>
      </c>
      <c r="BE246" s="228">
        <f>IF(N246="základní",J246,0)</f>
        <v>0</v>
      </c>
      <c r="BF246" s="228">
        <f>IF(N246="snížená",J246,0)</f>
        <v>0</v>
      </c>
      <c r="BG246" s="228">
        <f>IF(N246="zákl. přenesená",J246,0)</f>
        <v>0</v>
      </c>
      <c r="BH246" s="228">
        <f>IF(N246="sníž. přenesená",J246,0)</f>
        <v>0</v>
      </c>
      <c r="BI246" s="228">
        <f>IF(N246="nulová",J246,0)</f>
        <v>0</v>
      </c>
      <c r="BJ246" s="16" t="s">
        <v>81</v>
      </c>
      <c r="BK246" s="228">
        <f>ROUND(I246*H246,2)</f>
        <v>0</v>
      </c>
      <c r="BL246" s="16" t="s">
        <v>128</v>
      </c>
      <c r="BM246" s="227" t="s">
        <v>330</v>
      </c>
    </row>
    <row r="247" spans="1:65" s="2" customFormat="1" ht="24.15" customHeight="1">
      <c r="A247" s="37"/>
      <c r="B247" s="38"/>
      <c r="C247" s="216" t="s">
        <v>331</v>
      </c>
      <c r="D247" s="216" t="s">
        <v>124</v>
      </c>
      <c r="E247" s="217" t="s">
        <v>332</v>
      </c>
      <c r="F247" s="218" t="s">
        <v>333</v>
      </c>
      <c r="G247" s="219" t="s">
        <v>301</v>
      </c>
      <c r="H247" s="220">
        <v>2719</v>
      </c>
      <c r="I247" s="221"/>
      <c r="J247" s="222">
        <f>ROUND(I247*H247,2)</f>
        <v>0</v>
      </c>
      <c r="K247" s="218" t="s">
        <v>138</v>
      </c>
      <c r="L247" s="43"/>
      <c r="M247" s="223" t="s">
        <v>1</v>
      </c>
      <c r="N247" s="224" t="s">
        <v>38</v>
      </c>
      <c r="O247" s="90"/>
      <c r="P247" s="225">
        <f>O247*H247</f>
        <v>0</v>
      </c>
      <c r="Q247" s="225">
        <v>0.0002</v>
      </c>
      <c r="R247" s="225">
        <f>Q247*H247</f>
        <v>0.5438000000000001</v>
      </c>
      <c r="S247" s="225">
        <v>0</v>
      </c>
      <c r="T247" s="225">
        <f>S247*H247</f>
        <v>0</v>
      </c>
      <c r="U247" s="226" t="s">
        <v>1</v>
      </c>
      <c r="V247" s="37"/>
      <c r="W247" s="37"/>
      <c r="X247" s="37"/>
      <c r="Y247" s="37"/>
      <c r="Z247" s="37"/>
      <c r="AA247" s="37"/>
      <c r="AB247" s="37"/>
      <c r="AC247" s="37"/>
      <c r="AD247" s="37"/>
      <c r="AE247" s="37"/>
      <c r="AR247" s="227" t="s">
        <v>128</v>
      </c>
      <c r="AT247" s="227" t="s">
        <v>124</v>
      </c>
      <c r="AU247" s="227" t="s">
        <v>83</v>
      </c>
      <c r="AY247" s="16" t="s">
        <v>122</v>
      </c>
      <c r="BE247" s="228">
        <f>IF(N247="základní",J247,0)</f>
        <v>0</v>
      </c>
      <c r="BF247" s="228">
        <f>IF(N247="snížená",J247,0)</f>
        <v>0</v>
      </c>
      <c r="BG247" s="228">
        <f>IF(N247="zákl. přenesená",J247,0)</f>
        <v>0</v>
      </c>
      <c r="BH247" s="228">
        <f>IF(N247="sníž. přenesená",J247,0)</f>
        <v>0</v>
      </c>
      <c r="BI247" s="228">
        <f>IF(N247="nulová",J247,0)</f>
        <v>0</v>
      </c>
      <c r="BJ247" s="16" t="s">
        <v>81</v>
      </c>
      <c r="BK247" s="228">
        <f>ROUND(I247*H247,2)</f>
        <v>0</v>
      </c>
      <c r="BL247" s="16" t="s">
        <v>128</v>
      </c>
      <c r="BM247" s="227" t="s">
        <v>334</v>
      </c>
    </row>
    <row r="248" spans="1:47" s="2" customFormat="1" ht="12">
      <c r="A248" s="37"/>
      <c r="B248" s="38"/>
      <c r="C248" s="39"/>
      <c r="D248" s="256" t="s">
        <v>140</v>
      </c>
      <c r="E248" s="39"/>
      <c r="F248" s="257" t="s">
        <v>335</v>
      </c>
      <c r="G248" s="39"/>
      <c r="H248" s="39"/>
      <c r="I248" s="231"/>
      <c r="J248" s="39"/>
      <c r="K248" s="39"/>
      <c r="L248" s="43"/>
      <c r="M248" s="232"/>
      <c r="N248" s="233"/>
      <c r="O248" s="90"/>
      <c r="P248" s="90"/>
      <c r="Q248" s="90"/>
      <c r="R248" s="90"/>
      <c r="S248" s="90"/>
      <c r="T248" s="90"/>
      <c r="U248" s="91"/>
      <c r="V248" s="37"/>
      <c r="W248" s="37"/>
      <c r="X248" s="37"/>
      <c r="Y248" s="37"/>
      <c r="Z248" s="37"/>
      <c r="AA248" s="37"/>
      <c r="AB248" s="37"/>
      <c r="AC248" s="37"/>
      <c r="AD248" s="37"/>
      <c r="AE248" s="37"/>
      <c r="AT248" s="16" t="s">
        <v>140</v>
      </c>
      <c r="AU248" s="16" t="s">
        <v>83</v>
      </c>
    </row>
    <row r="249" spans="1:47" s="2" customFormat="1" ht="12">
      <c r="A249" s="37"/>
      <c r="B249" s="38"/>
      <c r="C249" s="39"/>
      <c r="D249" s="229" t="s">
        <v>130</v>
      </c>
      <c r="E249" s="39"/>
      <c r="F249" s="230" t="s">
        <v>336</v>
      </c>
      <c r="G249" s="39"/>
      <c r="H249" s="39"/>
      <c r="I249" s="231"/>
      <c r="J249" s="39"/>
      <c r="K249" s="39"/>
      <c r="L249" s="43"/>
      <c r="M249" s="232"/>
      <c r="N249" s="233"/>
      <c r="O249" s="90"/>
      <c r="P249" s="90"/>
      <c r="Q249" s="90"/>
      <c r="R249" s="90"/>
      <c r="S249" s="90"/>
      <c r="T249" s="90"/>
      <c r="U249" s="91"/>
      <c r="V249" s="37"/>
      <c r="W249" s="37"/>
      <c r="X249" s="37"/>
      <c r="Y249" s="37"/>
      <c r="Z249" s="37"/>
      <c r="AA249" s="37"/>
      <c r="AB249" s="37"/>
      <c r="AC249" s="37"/>
      <c r="AD249" s="37"/>
      <c r="AE249" s="37"/>
      <c r="AT249" s="16" t="s">
        <v>130</v>
      </c>
      <c r="AU249" s="16" t="s">
        <v>83</v>
      </c>
    </row>
    <row r="250" spans="1:51" s="13" customFormat="1" ht="12">
      <c r="A250" s="13"/>
      <c r="B250" s="234"/>
      <c r="C250" s="235"/>
      <c r="D250" s="229" t="s">
        <v>132</v>
      </c>
      <c r="E250" s="236" t="s">
        <v>1</v>
      </c>
      <c r="F250" s="237" t="s">
        <v>337</v>
      </c>
      <c r="G250" s="235"/>
      <c r="H250" s="238">
        <v>2719</v>
      </c>
      <c r="I250" s="239"/>
      <c r="J250" s="235"/>
      <c r="K250" s="235"/>
      <c r="L250" s="240"/>
      <c r="M250" s="241"/>
      <c r="N250" s="242"/>
      <c r="O250" s="242"/>
      <c r="P250" s="242"/>
      <c r="Q250" s="242"/>
      <c r="R250" s="242"/>
      <c r="S250" s="242"/>
      <c r="T250" s="242"/>
      <c r="U250" s="243"/>
      <c r="V250" s="13"/>
      <c r="W250" s="13"/>
      <c r="X250" s="13"/>
      <c r="Y250" s="13"/>
      <c r="Z250" s="13"/>
      <c r="AA250" s="13"/>
      <c r="AB250" s="13"/>
      <c r="AC250" s="13"/>
      <c r="AD250" s="13"/>
      <c r="AE250" s="13"/>
      <c r="AT250" s="244" t="s">
        <v>132</v>
      </c>
      <c r="AU250" s="244" t="s">
        <v>83</v>
      </c>
      <c r="AV250" s="13" t="s">
        <v>83</v>
      </c>
      <c r="AW250" s="13" t="s">
        <v>30</v>
      </c>
      <c r="AX250" s="13" t="s">
        <v>81</v>
      </c>
      <c r="AY250" s="244" t="s">
        <v>122</v>
      </c>
    </row>
    <row r="251" spans="1:65" s="2" customFormat="1" ht="33" customHeight="1">
      <c r="A251" s="37"/>
      <c r="B251" s="38"/>
      <c r="C251" s="216" t="s">
        <v>338</v>
      </c>
      <c r="D251" s="216" t="s">
        <v>124</v>
      </c>
      <c r="E251" s="217" t="s">
        <v>339</v>
      </c>
      <c r="F251" s="218" t="s">
        <v>340</v>
      </c>
      <c r="G251" s="219" t="s">
        <v>301</v>
      </c>
      <c r="H251" s="220">
        <v>112</v>
      </c>
      <c r="I251" s="221"/>
      <c r="J251" s="222">
        <f>ROUND(I251*H251,2)</f>
        <v>0</v>
      </c>
      <c r="K251" s="218" t="s">
        <v>138</v>
      </c>
      <c r="L251" s="43"/>
      <c r="M251" s="223" t="s">
        <v>1</v>
      </c>
      <c r="N251" s="224" t="s">
        <v>38</v>
      </c>
      <c r="O251" s="90"/>
      <c r="P251" s="225">
        <f>O251*H251</f>
        <v>0</v>
      </c>
      <c r="Q251" s="225">
        <v>0.00013</v>
      </c>
      <c r="R251" s="225">
        <f>Q251*H251</f>
        <v>0.014559999999999998</v>
      </c>
      <c r="S251" s="225">
        <v>0</v>
      </c>
      <c r="T251" s="225">
        <f>S251*H251</f>
        <v>0</v>
      </c>
      <c r="U251" s="226" t="s">
        <v>1</v>
      </c>
      <c r="V251" s="37"/>
      <c r="W251" s="37"/>
      <c r="X251" s="37"/>
      <c r="Y251" s="37"/>
      <c r="Z251" s="37"/>
      <c r="AA251" s="37"/>
      <c r="AB251" s="37"/>
      <c r="AC251" s="37"/>
      <c r="AD251" s="37"/>
      <c r="AE251" s="37"/>
      <c r="AR251" s="227" t="s">
        <v>128</v>
      </c>
      <c r="AT251" s="227" t="s">
        <v>124</v>
      </c>
      <c r="AU251" s="227" t="s">
        <v>83</v>
      </c>
      <c r="AY251" s="16" t="s">
        <v>122</v>
      </c>
      <c r="BE251" s="228">
        <f>IF(N251="základní",J251,0)</f>
        <v>0</v>
      </c>
      <c r="BF251" s="228">
        <f>IF(N251="snížená",J251,0)</f>
        <v>0</v>
      </c>
      <c r="BG251" s="228">
        <f>IF(N251="zákl. přenesená",J251,0)</f>
        <v>0</v>
      </c>
      <c r="BH251" s="228">
        <f>IF(N251="sníž. přenesená",J251,0)</f>
        <v>0</v>
      </c>
      <c r="BI251" s="228">
        <f>IF(N251="nulová",J251,0)</f>
        <v>0</v>
      </c>
      <c r="BJ251" s="16" t="s">
        <v>81</v>
      </c>
      <c r="BK251" s="228">
        <f>ROUND(I251*H251,2)</f>
        <v>0</v>
      </c>
      <c r="BL251" s="16" t="s">
        <v>128</v>
      </c>
      <c r="BM251" s="227" t="s">
        <v>341</v>
      </c>
    </row>
    <row r="252" spans="1:47" s="2" customFormat="1" ht="12">
      <c r="A252" s="37"/>
      <c r="B252" s="38"/>
      <c r="C252" s="39"/>
      <c r="D252" s="256" t="s">
        <v>140</v>
      </c>
      <c r="E252" s="39"/>
      <c r="F252" s="257" t="s">
        <v>342</v>
      </c>
      <c r="G252" s="39"/>
      <c r="H252" s="39"/>
      <c r="I252" s="231"/>
      <c r="J252" s="39"/>
      <c r="K252" s="39"/>
      <c r="L252" s="43"/>
      <c r="M252" s="232"/>
      <c r="N252" s="233"/>
      <c r="O252" s="90"/>
      <c r="P252" s="90"/>
      <c r="Q252" s="90"/>
      <c r="R252" s="90"/>
      <c r="S252" s="90"/>
      <c r="T252" s="90"/>
      <c r="U252" s="91"/>
      <c r="V252" s="37"/>
      <c r="W252" s="37"/>
      <c r="X252" s="37"/>
      <c r="Y252" s="37"/>
      <c r="Z252" s="37"/>
      <c r="AA252" s="37"/>
      <c r="AB252" s="37"/>
      <c r="AC252" s="37"/>
      <c r="AD252" s="37"/>
      <c r="AE252" s="37"/>
      <c r="AT252" s="16" t="s">
        <v>140</v>
      </c>
      <c r="AU252" s="16" t="s">
        <v>83</v>
      </c>
    </row>
    <row r="253" spans="1:47" s="2" customFormat="1" ht="12">
      <c r="A253" s="37"/>
      <c r="B253" s="38"/>
      <c r="C253" s="39"/>
      <c r="D253" s="229" t="s">
        <v>130</v>
      </c>
      <c r="E253" s="39"/>
      <c r="F253" s="230" t="s">
        <v>336</v>
      </c>
      <c r="G253" s="39"/>
      <c r="H253" s="39"/>
      <c r="I253" s="231"/>
      <c r="J253" s="39"/>
      <c r="K253" s="39"/>
      <c r="L253" s="43"/>
      <c r="M253" s="232"/>
      <c r="N253" s="233"/>
      <c r="O253" s="90"/>
      <c r="P253" s="90"/>
      <c r="Q253" s="90"/>
      <c r="R253" s="90"/>
      <c r="S253" s="90"/>
      <c r="T253" s="90"/>
      <c r="U253" s="91"/>
      <c r="V253" s="37"/>
      <c r="W253" s="37"/>
      <c r="X253" s="37"/>
      <c r="Y253" s="37"/>
      <c r="Z253" s="37"/>
      <c r="AA253" s="37"/>
      <c r="AB253" s="37"/>
      <c r="AC253" s="37"/>
      <c r="AD253" s="37"/>
      <c r="AE253" s="37"/>
      <c r="AT253" s="16" t="s">
        <v>130</v>
      </c>
      <c r="AU253" s="16" t="s">
        <v>83</v>
      </c>
    </row>
    <row r="254" spans="1:51" s="13" customFormat="1" ht="12">
      <c r="A254" s="13"/>
      <c r="B254" s="234"/>
      <c r="C254" s="235"/>
      <c r="D254" s="229" t="s">
        <v>132</v>
      </c>
      <c r="E254" s="236" t="s">
        <v>1</v>
      </c>
      <c r="F254" s="237" t="s">
        <v>343</v>
      </c>
      <c r="G254" s="235"/>
      <c r="H254" s="238">
        <v>112</v>
      </c>
      <c r="I254" s="239"/>
      <c r="J254" s="235"/>
      <c r="K254" s="235"/>
      <c r="L254" s="240"/>
      <c r="M254" s="241"/>
      <c r="N254" s="242"/>
      <c r="O254" s="242"/>
      <c r="P254" s="242"/>
      <c r="Q254" s="242"/>
      <c r="R254" s="242"/>
      <c r="S254" s="242"/>
      <c r="T254" s="242"/>
      <c r="U254" s="243"/>
      <c r="V254" s="13"/>
      <c r="W254" s="13"/>
      <c r="X254" s="13"/>
      <c r="Y254" s="13"/>
      <c r="Z254" s="13"/>
      <c r="AA254" s="13"/>
      <c r="AB254" s="13"/>
      <c r="AC254" s="13"/>
      <c r="AD254" s="13"/>
      <c r="AE254" s="13"/>
      <c r="AT254" s="244" t="s">
        <v>132</v>
      </c>
      <c r="AU254" s="244" t="s">
        <v>83</v>
      </c>
      <c r="AV254" s="13" t="s">
        <v>83</v>
      </c>
      <c r="AW254" s="13" t="s">
        <v>30</v>
      </c>
      <c r="AX254" s="13" t="s">
        <v>81</v>
      </c>
      <c r="AY254" s="244" t="s">
        <v>122</v>
      </c>
    </row>
    <row r="255" spans="1:65" s="2" customFormat="1" ht="37.8" customHeight="1">
      <c r="A255" s="37"/>
      <c r="B255" s="38"/>
      <c r="C255" s="216" t="s">
        <v>344</v>
      </c>
      <c r="D255" s="216" t="s">
        <v>124</v>
      </c>
      <c r="E255" s="217" t="s">
        <v>345</v>
      </c>
      <c r="F255" s="218" t="s">
        <v>346</v>
      </c>
      <c r="G255" s="219" t="s">
        <v>301</v>
      </c>
      <c r="H255" s="220">
        <v>2831</v>
      </c>
      <c r="I255" s="221"/>
      <c r="J255" s="222">
        <f>ROUND(I255*H255,2)</f>
        <v>0</v>
      </c>
      <c r="K255" s="218" t="s">
        <v>138</v>
      </c>
      <c r="L255" s="43"/>
      <c r="M255" s="223" t="s">
        <v>1</v>
      </c>
      <c r="N255" s="224" t="s">
        <v>38</v>
      </c>
      <c r="O255" s="90"/>
      <c r="P255" s="225">
        <f>O255*H255</f>
        <v>0</v>
      </c>
      <c r="Q255" s="225">
        <v>0</v>
      </c>
      <c r="R255" s="225">
        <f>Q255*H255</f>
        <v>0</v>
      </c>
      <c r="S255" s="225">
        <v>0</v>
      </c>
      <c r="T255" s="225">
        <f>S255*H255</f>
        <v>0</v>
      </c>
      <c r="U255" s="226" t="s">
        <v>1</v>
      </c>
      <c r="V255" s="37"/>
      <c r="W255" s="37"/>
      <c r="X255" s="37"/>
      <c r="Y255" s="37"/>
      <c r="Z255" s="37"/>
      <c r="AA255" s="37"/>
      <c r="AB255" s="37"/>
      <c r="AC255" s="37"/>
      <c r="AD255" s="37"/>
      <c r="AE255" s="37"/>
      <c r="AR255" s="227" t="s">
        <v>128</v>
      </c>
      <c r="AT255" s="227" t="s">
        <v>124</v>
      </c>
      <c r="AU255" s="227" t="s">
        <v>83</v>
      </c>
      <c r="AY255" s="16" t="s">
        <v>122</v>
      </c>
      <c r="BE255" s="228">
        <f>IF(N255="základní",J255,0)</f>
        <v>0</v>
      </c>
      <c r="BF255" s="228">
        <f>IF(N255="snížená",J255,0)</f>
        <v>0</v>
      </c>
      <c r="BG255" s="228">
        <f>IF(N255="zákl. přenesená",J255,0)</f>
        <v>0</v>
      </c>
      <c r="BH255" s="228">
        <f>IF(N255="sníž. přenesená",J255,0)</f>
        <v>0</v>
      </c>
      <c r="BI255" s="228">
        <f>IF(N255="nulová",J255,0)</f>
        <v>0</v>
      </c>
      <c r="BJ255" s="16" t="s">
        <v>81</v>
      </c>
      <c r="BK255" s="228">
        <f>ROUND(I255*H255,2)</f>
        <v>0</v>
      </c>
      <c r="BL255" s="16" t="s">
        <v>128</v>
      </c>
      <c r="BM255" s="227" t="s">
        <v>347</v>
      </c>
    </row>
    <row r="256" spans="1:47" s="2" customFormat="1" ht="12">
      <c r="A256" s="37"/>
      <c r="B256" s="38"/>
      <c r="C256" s="39"/>
      <c r="D256" s="256" t="s">
        <v>140</v>
      </c>
      <c r="E256" s="39"/>
      <c r="F256" s="257" t="s">
        <v>348</v>
      </c>
      <c r="G256" s="39"/>
      <c r="H256" s="39"/>
      <c r="I256" s="231"/>
      <c r="J256" s="39"/>
      <c r="K256" s="39"/>
      <c r="L256" s="43"/>
      <c r="M256" s="232"/>
      <c r="N256" s="233"/>
      <c r="O256" s="90"/>
      <c r="P256" s="90"/>
      <c r="Q256" s="90"/>
      <c r="R256" s="90"/>
      <c r="S256" s="90"/>
      <c r="T256" s="90"/>
      <c r="U256" s="91"/>
      <c r="V256" s="37"/>
      <c r="W256" s="37"/>
      <c r="X256" s="37"/>
      <c r="Y256" s="37"/>
      <c r="Z256" s="37"/>
      <c r="AA256" s="37"/>
      <c r="AB256" s="37"/>
      <c r="AC256" s="37"/>
      <c r="AD256" s="37"/>
      <c r="AE256" s="37"/>
      <c r="AT256" s="16" t="s">
        <v>140</v>
      </c>
      <c r="AU256" s="16" t="s">
        <v>83</v>
      </c>
    </row>
    <row r="257" spans="1:47" s="2" customFormat="1" ht="12">
      <c r="A257" s="37"/>
      <c r="B257" s="38"/>
      <c r="C257" s="39"/>
      <c r="D257" s="229" t="s">
        <v>130</v>
      </c>
      <c r="E257" s="39"/>
      <c r="F257" s="230" t="s">
        <v>349</v>
      </c>
      <c r="G257" s="39"/>
      <c r="H257" s="39"/>
      <c r="I257" s="231"/>
      <c r="J257" s="39"/>
      <c r="K257" s="39"/>
      <c r="L257" s="43"/>
      <c r="M257" s="232"/>
      <c r="N257" s="233"/>
      <c r="O257" s="90"/>
      <c r="P257" s="90"/>
      <c r="Q257" s="90"/>
      <c r="R257" s="90"/>
      <c r="S257" s="90"/>
      <c r="T257" s="90"/>
      <c r="U257" s="91"/>
      <c r="V257" s="37"/>
      <c r="W257" s="37"/>
      <c r="X257" s="37"/>
      <c r="Y257" s="37"/>
      <c r="Z257" s="37"/>
      <c r="AA257" s="37"/>
      <c r="AB257" s="37"/>
      <c r="AC257" s="37"/>
      <c r="AD257" s="37"/>
      <c r="AE257" s="37"/>
      <c r="AT257" s="16" t="s">
        <v>130</v>
      </c>
      <c r="AU257" s="16" t="s">
        <v>83</v>
      </c>
    </row>
    <row r="258" spans="1:51" s="13" customFormat="1" ht="12">
      <c r="A258" s="13"/>
      <c r="B258" s="234"/>
      <c r="C258" s="235"/>
      <c r="D258" s="229" t="s">
        <v>132</v>
      </c>
      <c r="E258" s="236" t="s">
        <v>1</v>
      </c>
      <c r="F258" s="237" t="s">
        <v>350</v>
      </c>
      <c r="G258" s="235"/>
      <c r="H258" s="238">
        <v>2831</v>
      </c>
      <c r="I258" s="239"/>
      <c r="J258" s="235"/>
      <c r="K258" s="235"/>
      <c r="L258" s="240"/>
      <c r="M258" s="241"/>
      <c r="N258" s="242"/>
      <c r="O258" s="242"/>
      <c r="P258" s="242"/>
      <c r="Q258" s="242"/>
      <c r="R258" s="242"/>
      <c r="S258" s="242"/>
      <c r="T258" s="242"/>
      <c r="U258" s="243"/>
      <c r="V258" s="13"/>
      <c r="W258" s="13"/>
      <c r="X258" s="13"/>
      <c r="Y258" s="13"/>
      <c r="Z258" s="13"/>
      <c r="AA258" s="13"/>
      <c r="AB258" s="13"/>
      <c r="AC258" s="13"/>
      <c r="AD258" s="13"/>
      <c r="AE258" s="13"/>
      <c r="AT258" s="244" t="s">
        <v>132</v>
      </c>
      <c r="AU258" s="244" t="s">
        <v>83</v>
      </c>
      <c r="AV258" s="13" t="s">
        <v>83</v>
      </c>
      <c r="AW258" s="13" t="s">
        <v>30</v>
      </c>
      <c r="AX258" s="13" t="s">
        <v>81</v>
      </c>
      <c r="AY258" s="244" t="s">
        <v>122</v>
      </c>
    </row>
    <row r="259" spans="1:65" s="2" customFormat="1" ht="55.5" customHeight="1">
      <c r="A259" s="37"/>
      <c r="B259" s="38"/>
      <c r="C259" s="216" t="s">
        <v>351</v>
      </c>
      <c r="D259" s="216" t="s">
        <v>124</v>
      </c>
      <c r="E259" s="217" t="s">
        <v>352</v>
      </c>
      <c r="F259" s="218" t="s">
        <v>353</v>
      </c>
      <c r="G259" s="219" t="s">
        <v>301</v>
      </c>
      <c r="H259" s="220">
        <v>17</v>
      </c>
      <c r="I259" s="221"/>
      <c r="J259" s="222">
        <f>ROUND(I259*H259,2)</f>
        <v>0</v>
      </c>
      <c r="K259" s="218" t="s">
        <v>138</v>
      </c>
      <c r="L259" s="43"/>
      <c r="M259" s="223" t="s">
        <v>1</v>
      </c>
      <c r="N259" s="224" t="s">
        <v>38</v>
      </c>
      <c r="O259" s="90"/>
      <c r="P259" s="225">
        <f>O259*H259</f>
        <v>0</v>
      </c>
      <c r="Q259" s="225">
        <v>9E-05</v>
      </c>
      <c r="R259" s="225">
        <f>Q259*H259</f>
        <v>0.0015300000000000001</v>
      </c>
      <c r="S259" s="225">
        <v>0</v>
      </c>
      <c r="T259" s="225">
        <f>S259*H259</f>
        <v>0</v>
      </c>
      <c r="U259" s="226" t="s">
        <v>1</v>
      </c>
      <c r="V259" s="37"/>
      <c r="W259" s="37"/>
      <c r="X259" s="37"/>
      <c r="Y259" s="37"/>
      <c r="Z259" s="37"/>
      <c r="AA259" s="37"/>
      <c r="AB259" s="37"/>
      <c r="AC259" s="37"/>
      <c r="AD259" s="37"/>
      <c r="AE259" s="37"/>
      <c r="AR259" s="227" t="s">
        <v>128</v>
      </c>
      <c r="AT259" s="227" t="s">
        <v>124</v>
      </c>
      <c r="AU259" s="227" t="s">
        <v>83</v>
      </c>
      <c r="AY259" s="16" t="s">
        <v>122</v>
      </c>
      <c r="BE259" s="228">
        <f>IF(N259="základní",J259,0)</f>
        <v>0</v>
      </c>
      <c r="BF259" s="228">
        <f>IF(N259="snížená",J259,0)</f>
        <v>0</v>
      </c>
      <c r="BG259" s="228">
        <f>IF(N259="zákl. přenesená",J259,0)</f>
        <v>0</v>
      </c>
      <c r="BH259" s="228">
        <f>IF(N259="sníž. přenesená",J259,0)</f>
        <v>0</v>
      </c>
      <c r="BI259" s="228">
        <f>IF(N259="nulová",J259,0)</f>
        <v>0</v>
      </c>
      <c r="BJ259" s="16" t="s">
        <v>81</v>
      </c>
      <c r="BK259" s="228">
        <f>ROUND(I259*H259,2)</f>
        <v>0</v>
      </c>
      <c r="BL259" s="16" t="s">
        <v>128</v>
      </c>
      <c r="BM259" s="227" t="s">
        <v>354</v>
      </c>
    </row>
    <row r="260" spans="1:47" s="2" customFormat="1" ht="12">
      <c r="A260" s="37"/>
      <c r="B260" s="38"/>
      <c r="C260" s="39"/>
      <c r="D260" s="256" t="s">
        <v>140</v>
      </c>
      <c r="E260" s="39"/>
      <c r="F260" s="257" t="s">
        <v>355</v>
      </c>
      <c r="G260" s="39"/>
      <c r="H260" s="39"/>
      <c r="I260" s="231"/>
      <c r="J260" s="39"/>
      <c r="K260" s="39"/>
      <c r="L260" s="43"/>
      <c r="M260" s="232"/>
      <c r="N260" s="233"/>
      <c r="O260" s="90"/>
      <c r="P260" s="90"/>
      <c r="Q260" s="90"/>
      <c r="R260" s="90"/>
      <c r="S260" s="90"/>
      <c r="T260" s="90"/>
      <c r="U260" s="91"/>
      <c r="V260" s="37"/>
      <c r="W260" s="37"/>
      <c r="X260" s="37"/>
      <c r="Y260" s="37"/>
      <c r="Z260" s="37"/>
      <c r="AA260" s="37"/>
      <c r="AB260" s="37"/>
      <c r="AC260" s="37"/>
      <c r="AD260" s="37"/>
      <c r="AE260" s="37"/>
      <c r="AT260" s="16" t="s">
        <v>140</v>
      </c>
      <c r="AU260" s="16" t="s">
        <v>83</v>
      </c>
    </row>
    <row r="261" spans="1:47" s="2" customFormat="1" ht="12">
      <c r="A261" s="37"/>
      <c r="B261" s="38"/>
      <c r="C261" s="39"/>
      <c r="D261" s="229" t="s">
        <v>130</v>
      </c>
      <c r="E261" s="39"/>
      <c r="F261" s="230" t="s">
        <v>356</v>
      </c>
      <c r="G261" s="39"/>
      <c r="H261" s="39"/>
      <c r="I261" s="231"/>
      <c r="J261" s="39"/>
      <c r="K261" s="39"/>
      <c r="L261" s="43"/>
      <c r="M261" s="232"/>
      <c r="N261" s="233"/>
      <c r="O261" s="90"/>
      <c r="P261" s="90"/>
      <c r="Q261" s="90"/>
      <c r="R261" s="90"/>
      <c r="S261" s="90"/>
      <c r="T261" s="90"/>
      <c r="U261" s="91"/>
      <c r="V261" s="37"/>
      <c r="W261" s="37"/>
      <c r="X261" s="37"/>
      <c r="Y261" s="37"/>
      <c r="Z261" s="37"/>
      <c r="AA261" s="37"/>
      <c r="AB261" s="37"/>
      <c r="AC261" s="37"/>
      <c r="AD261" s="37"/>
      <c r="AE261" s="37"/>
      <c r="AT261" s="16" t="s">
        <v>130</v>
      </c>
      <c r="AU261" s="16" t="s">
        <v>83</v>
      </c>
    </row>
    <row r="262" spans="1:65" s="2" customFormat="1" ht="37.8" customHeight="1">
      <c r="A262" s="37"/>
      <c r="B262" s="38"/>
      <c r="C262" s="216" t="s">
        <v>357</v>
      </c>
      <c r="D262" s="216" t="s">
        <v>124</v>
      </c>
      <c r="E262" s="217" t="s">
        <v>358</v>
      </c>
      <c r="F262" s="218" t="s">
        <v>359</v>
      </c>
      <c r="G262" s="219" t="s">
        <v>314</v>
      </c>
      <c r="H262" s="220">
        <v>2</v>
      </c>
      <c r="I262" s="221"/>
      <c r="J262" s="222">
        <f>ROUND(I262*H262,2)</f>
        <v>0</v>
      </c>
      <c r="K262" s="218" t="s">
        <v>138</v>
      </c>
      <c r="L262" s="43"/>
      <c r="M262" s="223" t="s">
        <v>1</v>
      </c>
      <c r="N262" s="224" t="s">
        <v>38</v>
      </c>
      <c r="O262" s="90"/>
      <c r="P262" s="225">
        <f>O262*H262</f>
        <v>0</v>
      </c>
      <c r="Q262" s="225">
        <v>14.14974</v>
      </c>
      <c r="R262" s="225">
        <f>Q262*H262</f>
        <v>28.29948</v>
      </c>
      <c r="S262" s="225">
        <v>0</v>
      </c>
      <c r="T262" s="225">
        <f>S262*H262</f>
        <v>0</v>
      </c>
      <c r="U262" s="226" t="s">
        <v>1</v>
      </c>
      <c r="V262" s="37"/>
      <c r="W262" s="37"/>
      <c r="X262" s="37"/>
      <c r="Y262" s="37"/>
      <c r="Z262" s="37"/>
      <c r="AA262" s="37"/>
      <c r="AB262" s="37"/>
      <c r="AC262" s="37"/>
      <c r="AD262" s="37"/>
      <c r="AE262" s="37"/>
      <c r="AR262" s="227" t="s">
        <v>128</v>
      </c>
      <c r="AT262" s="227" t="s">
        <v>124</v>
      </c>
      <c r="AU262" s="227" t="s">
        <v>83</v>
      </c>
      <c r="AY262" s="16" t="s">
        <v>122</v>
      </c>
      <c r="BE262" s="228">
        <f>IF(N262="základní",J262,0)</f>
        <v>0</v>
      </c>
      <c r="BF262" s="228">
        <f>IF(N262="snížená",J262,0)</f>
        <v>0</v>
      </c>
      <c r="BG262" s="228">
        <f>IF(N262="zákl. přenesená",J262,0)</f>
        <v>0</v>
      </c>
      <c r="BH262" s="228">
        <f>IF(N262="sníž. přenesená",J262,0)</f>
        <v>0</v>
      </c>
      <c r="BI262" s="228">
        <f>IF(N262="nulová",J262,0)</f>
        <v>0</v>
      </c>
      <c r="BJ262" s="16" t="s">
        <v>81</v>
      </c>
      <c r="BK262" s="228">
        <f>ROUND(I262*H262,2)</f>
        <v>0</v>
      </c>
      <c r="BL262" s="16" t="s">
        <v>128</v>
      </c>
      <c r="BM262" s="227" t="s">
        <v>360</v>
      </c>
    </row>
    <row r="263" spans="1:47" s="2" customFormat="1" ht="12">
      <c r="A263" s="37"/>
      <c r="B263" s="38"/>
      <c r="C263" s="39"/>
      <c r="D263" s="256" t="s">
        <v>140</v>
      </c>
      <c r="E263" s="39"/>
      <c r="F263" s="257" t="s">
        <v>361</v>
      </c>
      <c r="G263" s="39"/>
      <c r="H263" s="39"/>
      <c r="I263" s="231"/>
      <c r="J263" s="39"/>
      <c r="K263" s="39"/>
      <c r="L263" s="43"/>
      <c r="M263" s="232"/>
      <c r="N263" s="233"/>
      <c r="O263" s="90"/>
      <c r="P263" s="90"/>
      <c r="Q263" s="90"/>
      <c r="R263" s="90"/>
      <c r="S263" s="90"/>
      <c r="T263" s="90"/>
      <c r="U263" s="91"/>
      <c r="V263" s="37"/>
      <c r="W263" s="37"/>
      <c r="X263" s="37"/>
      <c r="Y263" s="37"/>
      <c r="Z263" s="37"/>
      <c r="AA263" s="37"/>
      <c r="AB263" s="37"/>
      <c r="AC263" s="37"/>
      <c r="AD263" s="37"/>
      <c r="AE263" s="37"/>
      <c r="AT263" s="16" t="s">
        <v>140</v>
      </c>
      <c r="AU263" s="16" t="s">
        <v>83</v>
      </c>
    </row>
    <row r="264" spans="1:47" s="2" customFormat="1" ht="12">
      <c r="A264" s="37"/>
      <c r="B264" s="38"/>
      <c r="C264" s="39"/>
      <c r="D264" s="229" t="s">
        <v>130</v>
      </c>
      <c r="E264" s="39"/>
      <c r="F264" s="230" t="s">
        <v>362</v>
      </c>
      <c r="G264" s="39"/>
      <c r="H264" s="39"/>
      <c r="I264" s="231"/>
      <c r="J264" s="39"/>
      <c r="K264" s="39"/>
      <c r="L264" s="43"/>
      <c r="M264" s="232"/>
      <c r="N264" s="233"/>
      <c r="O264" s="90"/>
      <c r="P264" s="90"/>
      <c r="Q264" s="90"/>
      <c r="R264" s="90"/>
      <c r="S264" s="90"/>
      <c r="T264" s="90"/>
      <c r="U264" s="91"/>
      <c r="V264" s="37"/>
      <c r="W264" s="37"/>
      <c r="X264" s="37"/>
      <c r="Y264" s="37"/>
      <c r="Z264" s="37"/>
      <c r="AA264" s="37"/>
      <c r="AB264" s="37"/>
      <c r="AC264" s="37"/>
      <c r="AD264" s="37"/>
      <c r="AE264" s="37"/>
      <c r="AT264" s="16" t="s">
        <v>130</v>
      </c>
      <c r="AU264" s="16" t="s">
        <v>83</v>
      </c>
    </row>
    <row r="265" spans="1:65" s="2" customFormat="1" ht="24.15" customHeight="1">
      <c r="A265" s="37"/>
      <c r="B265" s="38"/>
      <c r="C265" s="216" t="s">
        <v>363</v>
      </c>
      <c r="D265" s="216" t="s">
        <v>124</v>
      </c>
      <c r="E265" s="217" t="s">
        <v>364</v>
      </c>
      <c r="F265" s="218" t="s">
        <v>365</v>
      </c>
      <c r="G265" s="219" t="s">
        <v>146</v>
      </c>
      <c r="H265" s="220">
        <v>5.28</v>
      </c>
      <c r="I265" s="221"/>
      <c r="J265" s="222">
        <f>ROUND(I265*H265,2)</f>
        <v>0</v>
      </c>
      <c r="K265" s="218" t="s">
        <v>138</v>
      </c>
      <c r="L265" s="43"/>
      <c r="M265" s="223" t="s">
        <v>1</v>
      </c>
      <c r="N265" s="224" t="s">
        <v>38</v>
      </c>
      <c r="O265" s="90"/>
      <c r="P265" s="225">
        <f>O265*H265</f>
        <v>0</v>
      </c>
      <c r="Q265" s="225">
        <v>2.3114</v>
      </c>
      <c r="R265" s="225">
        <f>Q265*H265</f>
        <v>12.204192</v>
      </c>
      <c r="S265" s="225">
        <v>0</v>
      </c>
      <c r="T265" s="225">
        <f>S265*H265</f>
        <v>0</v>
      </c>
      <c r="U265" s="226" t="s">
        <v>1</v>
      </c>
      <c r="V265" s="37"/>
      <c r="W265" s="37"/>
      <c r="X265" s="37"/>
      <c r="Y265" s="37"/>
      <c r="Z265" s="37"/>
      <c r="AA265" s="37"/>
      <c r="AB265" s="37"/>
      <c r="AC265" s="37"/>
      <c r="AD265" s="37"/>
      <c r="AE265" s="37"/>
      <c r="AR265" s="227" t="s">
        <v>128</v>
      </c>
      <c r="AT265" s="227" t="s">
        <v>124</v>
      </c>
      <c r="AU265" s="227" t="s">
        <v>83</v>
      </c>
      <c r="AY265" s="16" t="s">
        <v>122</v>
      </c>
      <c r="BE265" s="228">
        <f>IF(N265="základní",J265,0)</f>
        <v>0</v>
      </c>
      <c r="BF265" s="228">
        <f>IF(N265="snížená",J265,0)</f>
        <v>0</v>
      </c>
      <c r="BG265" s="228">
        <f>IF(N265="zákl. přenesená",J265,0)</f>
        <v>0</v>
      </c>
      <c r="BH265" s="228">
        <f>IF(N265="sníž. přenesená",J265,0)</f>
        <v>0</v>
      </c>
      <c r="BI265" s="228">
        <f>IF(N265="nulová",J265,0)</f>
        <v>0</v>
      </c>
      <c r="BJ265" s="16" t="s">
        <v>81</v>
      </c>
      <c r="BK265" s="228">
        <f>ROUND(I265*H265,2)</f>
        <v>0</v>
      </c>
      <c r="BL265" s="16" t="s">
        <v>128</v>
      </c>
      <c r="BM265" s="227" t="s">
        <v>366</v>
      </c>
    </row>
    <row r="266" spans="1:47" s="2" customFormat="1" ht="12">
      <c r="A266" s="37"/>
      <c r="B266" s="38"/>
      <c r="C266" s="39"/>
      <c r="D266" s="256" t="s">
        <v>140</v>
      </c>
      <c r="E266" s="39"/>
      <c r="F266" s="257" t="s">
        <v>367</v>
      </c>
      <c r="G266" s="39"/>
      <c r="H266" s="39"/>
      <c r="I266" s="231"/>
      <c r="J266" s="39"/>
      <c r="K266" s="39"/>
      <c r="L266" s="43"/>
      <c r="M266" s="232"/>
      <c r="N266" s="233"/>
      <c r="O266" s="90"/>
      <c r="P266" s="90"/>
      <c r="Q266" s="90"/>
      <c r="R266" s="90"/>
      <c r="S266" s="90"/>
      <c r="T266" s="90"/>
      <c r="U266" s="91"/>
      <c r="V266" s="37"/>
      <c r="W266" s="37"/>
      <c r="X266" s="37"/>
      <c r="Y266" s="37"/>
      <c r="Z266" s="37"/>
      <c r="AA266" s="37"/>
      <c r="AB266" s="37"/>
      <c r="AC266" s="37"/>
      <c r="AD266" s="37"/>
      <c r="AE266" s="37"/>
      <c r="AT266" s="16" t="s">
        <v>140</v>
      </c>
      <c r="AU266" s="16" t="s">
        <v>83</v>
      </c>
    </row>
    <row r="267" spans="1:47" s="2" customFormat="1" ht="12">
      <c r="A267" s="37"/>
      <c r="B267" s="38"/>
      <c r="C267" s="39"/>
      <c r="D267" s="229" t="s">
        <v>130</v>
      </c>
      <c r="E267" s="39"/>
      <c r="F267" s="230" t="s">
        <v>368</v>
      </c>
      <c r="G267" s="39"/>
      <c r="H267" s="39"/>
      <c r="I267" s="231"/>
      <c r="J267" s="39"/>
      <c r="K267" s="39"/>
      <c r="L267" s="43"/>
      <c r="M267" s="232"/>
      <c r="N267" s="233"/>
      <c r="O267" s="90"/>
      <c r="P267" s="90"/>
      <c r="Q267" s="90"/>
      <c r="R267" s="90"/>
      <c r="S267" s="90"/>
      <c r="T267" s="90"/>
      <c r="U267" s="91"/>
      <c r="V267" s="37"/>
      <c r="W267" s="37"/>
      <c r="X267" s="37"/>
      <c r="Y267" s="37"/>
      <c r="Z267" s="37"/>
      <c r="AA267" s="37"/>
      <c r="AB267" s="37"/>
      <c r="AC267" s="37"/>
      <c r="AD267" s="37"/>
      <c r="AE267" s="37"/>
      <c r="AT267" s="16" t="s">
        <v>130</v>
      </c>
      <c r="AU267" s="16" t="s">
        <v>83</v>
      </c>
    </row>
    <row r="268" spans="1:51" s="13" customFormat="1" ht="12">
      <c r="A268" s="13"/>
      <c r="B268" s="234"/>
      <c r="C268" s="235"/>
      <c r="D268" s="229" t="s">
        <v>132</v>
      </c>
      <c r="E268" s="236" t="s">
        <v>1</v>
      </c>
      <c r="F268" s="237" t="s">
        <v>369</v>
      </c>
      <c r="G268" s="235"/>
      <c r="H268" s="238">
        <v>5.28</v>
      </c>
      <c r="I268" s="239"/>
      <c r="J268" s="235"/>
      <c r="K268" s="235"/>
      <c r="L268" s="240"/>
      <c r="M268" s="241"/>
      <c r="N268" s="242"/>
      <c r="O268" s="242"/>
      <c r="P268" s="242"/>
      <c r="Q268" s="242"/>
      <c r="R268" s="242"/>
      <c r="S268" s="242"/>
      <c r="T268" s="242"/>
      <c r="U268" s="243"/>
      <c r="V268" s="13"/>
      <c r="W268" s="13"/>
      <c r="X268" s="13"/>
      <c r="Y268" s="13"/>
      <c r="Z268" s="13"/>
      <c r="AA268" s="13"/>
      <c r="AB268" s="13"/>
      <c r="AC268" s="13"/>
      <c r="AD268" s="13"/>
      <c r="AE268" s="13"/>
      <c r="AT268" s="244" t="s">
        <v>132</v>
      </c>
      <c r="AU268" s="244" t="s">
        <v>83</v>
      </c>
      <c r="AV268" s="13" t="s">
        <v>83</v>
      </c>
      <c r="AW268" s="13" t="s">
        <v>30</v>
      </c>
      <c r="AX268" s="13" t="s">
        <v>81</v>
      </c>
      <c r="AY268" s="244" t="s">
        <v>122</v>
      </c>
    </row>
    <row r="269" spans="1:65" s="2" customFormat="1" ht="24.15" customHeight="1">
      <c r="A269" s="37"/>
      <c r="B269" s="38"/>
      <c r="C269" s="216" t="s">
        <v>370</v>
      </c>
      <c r="D269" s="216" t="s">
        <v>124</v>
      </c>
      <c r="E269" s="217" t="s">
        <v>371</v>
      </c>
      <c r="F269" s="218" t="s">
        <v>372</v>
      </c>
      <c r="G269" s="219" t="s">
        <v>301</v>
      </c>
      <c r="H269" s="220">
        <v>12</v>
      </c>
      <c r="I269" s="221"/>
      <c r="J269" s="222">
        <f>ROUND(I269*H269,2)</f>
        <v>0</v>
      </c>
      <c r="K269" s="218" t="s">
        <v>138</v>
      </c>
      <c r="L269" s="43"/>
      <c r="M269" s="223" t="s">
        <v>1</v>
      </c>
      <c r="N269" s="224" t="s">
        <v>38</v>
      </c>
      <c r="O269" s="90"/>
      <c r="P269" s="225">
        <f>O269*H269</f>
        <v>0</v>
      </c>
      <c r="Q269" s="225">
        <v>1.31678</v>
      </c>
      <c r="R269" s="225">
        <f>Q269*H269</f>
        <v>15.80136</v>
      </c>
      <c r="S269" s="225">
        <v>0</v>
      </c>
      <c r="T269" s="225">
        <f>S269*H269</f>
        <v>0</v>
      </c>
      <c r="U269" s="226" t="s">
        <v>1</v>
      </c>
      <c r="V269" s="37"/>
      <c r="W269" s="37"/>
      <c r="X269" s="37"/>
      <c r="Y269" s="37"/>
      <c r="Z269" s="37"/>
      <c r="AA269" s="37"/>
      <c r="AB269" s="37"/>
      <c r="AC269" s="37"/>
      <c r="AD269" s="37"/>
      <c r="AE269" s="37"/>
      <c r="AR269" s="227" t="s">
        <v>128</v>
      </c>
      <c r="AT269" s="227" t="s">
        <v>124</v>
      </c>
      <c r="AU269" s="227" t="s">
        <v>83</v>
      </c>
      <c r="AY269" s="16" t="s">
        <v>122</v>
      </c>
      <c r="BE269" s="228">
        <f>IF(N269="základní",J269,0)</f>
        <v>0</v>
      </c>
      <c r="BF269" s="228">
        <f>IF(N269="snížená",J269,0)</f>
        <v>0</v>
      </c>
      <c r="BG269" s="228">
        <f>IF(N269="zákl. přenesená",J269,0)</f>
        <v>0</v>
      </c>
      <c r="BH269" s="228">
        <f>IF(N269="sníž. přenesená",J269,0)</f>
        <v>0</v>
      </c>
      <c r="BI269" s="228">
        <f>IF(N269="nulová",J269,0)</f>
        <v>0</v>
      </c>
      <c r="BJ269" s="16" t="s">
        <v>81</v>
      </c>
      <c r="BK269" s="228">
        <f>ROUND(I269*H269,2)</f>
        <v>0</v>
      </c>
      <c r="BL269" s="16" t="s">
        <v>128</v>
      </c>
      <c r="BM269" s="227" t="s">
        <v>373</v>
      </c>
    </row>
    <row r="270" spans="1:47" s="2" customFormat="1" ht="12">
      <c r="A270" s="37"/>
      <c r="B270" s="38"/>
      <c r="C270" s="39"/>
      <c r="D270" s="256" t="s">
        <v>140</v>
      </c>
      <c r="E270" s="39"/>
      <c r="F270" s="257" t="s">
        <v>374</v>
      </c>
      <c r="G270" s="39"/>
      <c r="H270" s="39"/>
      <c r="I270" s="231"/>
      <c r="J270" s="39"/>
      <c r="K270" s="39"/>
      <c r="L270" s="43"/>
      <c r="M270" s="232"/>
      <c r="N270" s="233"/>
      <c r="O270" s="90"/>
      <c r="P270" s="90"/>
      <c r="Q270" s="90"/>
      <c r="R270" s="90"/>
      <c r="S270" s="90"/>
      <c r="T270" s="90"/>
      <c r="U270" s="91"/>
      <c r="V270" s="37"/>
      <c r="W270" s="37"/>
      <c r="X270" s="37"/>
      <c r="Y270" s="37"/>
      <c r="Z270" s="37"/>
      <c r="AA270" s="37"/>
      <c r="AB270" s="37"/>
      <c r="AC270" s="37"/>
      <c r="AD270" s="37"/>
      <c r="AE270" s="37"/>
      <c r="AT270" s="16" t="s">
        <v>140</v>
      </c>
      <c r="AU270" s="16" t="s">
        <v>83</v>
      </c>
    </row>
    <row r="271" spans="1:47" s="2" customFormat="1" ht="12">
      <c r="A271" s="37"/>
      <c r="B271" s="38"/>
      <c r="C271" s="39"/>
      <c r="D271" s="229" t="s">
        <v>130</v>
      </c>
      <c r="E271" s="39"/>
      <c r="F271" s="230" t="s">
        <v>375</v>
      </c>
      <c r="G271" s="39"/>
      <c r="H271" s="39"/>
      <c r="I271" s="231"/>
      <c r="J271" s="39"/>
      <c r="K271" s="39"/>
      <c r="L271" s="43"/>
      <c r="M271" s="232"/>
      <c r="N271" s="233"/>
      <c r="O271" s="90"/>
      <c r="P271" s="90"/>
      <c r="Q271" s="90"/>
      <c r="R271" s="90"/>
      <c r="S271" s="90"/>
      <c r="T271" s="90"/>
      <c r="U271" s="91"/>
      <c r="V271" s="37"/>
      <c r="W271" s="37"/>
      <c r="X271" s="37"/>
      <c r="Y271" s="37"/>
      <c r="Z271" s="37"/>
      <c r="AA271" s="37"/>
      <c r="AB271" s="37"/>
      <c r="AC271" s="37"/>
      <c r="AD271" s="37"/>
      <c r="AE271" s="37"/>
      <c r="AT271" s="16" t="s">
        <v>130</v>
      </c>
      <c r="AU271" s="16" t="s">
        <v>83</v>
      </c>
    </row>
    <row r="272" spans="1:65" s="2" customFormat="1" ht="24.15" customHeight="1">
      <c r="A272" s="37"/>
      <c r="B272" s="38"/>
      <c r="C272" s="258" t="s">
        <v>376</v>
      </c>
      <c r="D272" s="258" t="s">
        <v>215</v>
      </c>
      <c r="E272" s="259" t="s">
        <v>377</v>
      </c>
      <c r="F272" s="260" t="s">
        <v>378</v>
      </c>
      <c r="G272" s="261" t="s">
        <v>301</v>
      </c>
      <c r="H272" s="262">
        <v>12</v>
      </c>
      <c r="I272" s="263"/>
      <c r="J272" s="264">
        <f>ROUND(I272*H272,2)</f>
        <v>0</v>
      </c>
      <c r="K272" s="260" t="s">
        <v>138</v>
      </c>
      <c r="L272" s="265"/>
      <c r="M272" s="266" t="s">
        <v>1</v>
      </c>
      <c r="N272" s="267" t="s">
        <v>38</v>
      </c>
      <c r="O272" s="90"/>
      <c r="P272" s="225">
        <f>O272*H272</f>
        <v>0</v>
      </c>
      <c r="Q272" s="225">
        <v>0.02025</v>
      </c>
      <c r="R272" s="225">
        <f>Q272*H272</f>
        <v>0.243</v>
      </c>
      <c r="S272" s="225">
        <v>0</v>
      </c>
      <c r="T272" s="225">
        <f>S272*H272</f>
        <v>0</v>
      </c>
      <c r="U272" s="226" t="s">
        <v>1</v>
      </c>
      <c r="V272" s="37"/>
      <c r="W272" s="37"/>
      <c r="X272" s="37"/>
      <c r="Y272" s="37"/>
      <c r="Z272" s="37"/>
      <c r="AA272" s="37"/>
      <c r="AB272" s="37"/>
      <c r="AC272" s="37"/>
      <c r="AD272" s="37"/>
      <c r="AE272" s="37"/>
      <c r="AR272" s="227" t="s">
        <v>180</v>
      </c>
      <c r="AT272" s="227" t="s">
        <v>215</v>
      </c>
      <c r="AU272" s="227" t="s">
        <v>83</v>
      </c>
      <c r="AY272" s="16" t="s">
        <v>122</v>
      </c>
      <c r="BE272" s="228">
        <f>IF(N272="základní",J272,0)</f>
        <v>0</v>
      </c>
      <c r="BF272" s="228">
        <f>IF(N272="snížená",J272,0)</f>
        <v>0</v>
      </c>
      <c r="BG272" s="228">
        <f>IF(N272="zákl. přenesená",J272,0)</f>
        <v>0</v>
      </c>
      <c r="BH272" s="228">
        <f>IF(N272="sníž. přenesená",J272,0)</f>
        <v>0</v>
      </c>
      <c r="BI272" s="228">
        <f>IF(N272="nulová",J272,0)</f>
        <v>0</v>
      </c>
      <c r="BJ272" s="16" t="s">
        <v>81</v>
      </c>
      <c r="BK272" s="228">
        <f>ROUND(I272*H272,2)</f>
        <v>0</v>
      </c>
      <c r="BL272" s="16" t="s">
        <v>128</v>
      </c>
      <c r="BM272" s="227" t="s">
        <v>379</v>
      </c>
    </row>
    <row r="273" spans="1:65" s="2" customFormat="1" ht="24.15" customHeight="1">
      <c r="A273" s="37"/>
      <c r="B273" s="38"/>
      <c r="C273" s="216" t="s">
        <v>380</v>
      </c>
      <c r="D273" s="216" t="s">
        <v>124</v>
      </c>
      <c r="E273" s="217" t="s">
        <v>381</v>
      </c>
      <c r="F273" s="218" t="s">
        <v>382</v>
      </c>
      <c r="G273" s="219" t="s">
        <v>127</v>
      </c>
      <c r="H273" s="220">
        <v>3170.169</v>
      </c>
      <c r="I273" s="221"/>
      <c r="J273" s="222">
        <f>ROUND(I273*H273,2)</f>
        <v>0</v>
      </c>
      <c r="K273" s="218" t="s">
        <v>138</v>
      </c>
      <c r="L273" s="43"/>
      <c r="M273" s="223" t="s">
        <v>1</v>
      </c>
      <c r="N273" s="224" t="s">
        <v>38</v>
      </c>
      <c r="O273" s="90"/>
      <c r="P273" s="225">
        <f>O273*H273</f>
        <v>0</v>
      </c>
      <c r="Q273" s="225">
        <v>0.01386</v>
      </c>
      <c r="R273" s="225">
        <f>Q273*H273</f>
        <v>43.93854234</v>
      </c>
      <c r="S273" s="225">
        <v>0</v>
      </c>
      <c r="T273" s="225">
        <f>S273*H273</f>
        <v>0</v>
      </c>
      <c r="U273" s="226" t="s">
        <v>1</v>
      </c>
      <c r="V273" s="37"/>
      <c r="W273" s="37"/>
      <c r="X273" s="37"/>
      <c r="Y273" s="37"/>
      <c r="Z273" s="37"/>
      <c r="AA273" s="37"/>
      <c r="AB273" s="37"/>
      <c r="AC273" s="37"/>
      <c r="AD273" s="37"/>
      <c r="AE273" s="37"/>
      <c r="AR273" s="227" t="s">
        <v>128</v>
      </c>
      <c r="AT273" s="227" t="s">
        <v>124</v>
      </c>
      <c r="AU273" s="227" t="s">
        <v>83</v>
      </c>
      <c r="AY273" s="16" t="s">
        <v>122</v>
      </c>
      <c r="BE273" s="228">
        <f>IF(N273="základní",J273,0)</f>
        <v>0</v>
      </c>
      <c r="BF273" s="228">
        <f>IF(N273="snížená",J273,0)</f>
        <v>0</v>
      </c>
      <c r="BG273" s="228">
        <f>IF(N273="zákl. přenesená",J273,0)</f>
        <v>0</v>
      </c>
      <c r="BH273" s="228">
        <f>IF(N273="sníž. přenesená",J273,0)</f>
        <v>0</v>
      </c>
      <c r="BI273" s="228">
        <f>IF(N273="nulová",J273,0)</f>
        <v>0</v>
      </c>
      <c r="BJ273" s="16" t="s">
        <v>81</v>
      </c>
      <c r="BK273" s="228">
        <f>ROUND(I273*H273,2)</f>
        <v>0</v>
      </c>
      <c r="BL273" s="16" t="s">
        <v>128</v>
      </c>
      <c r="BM273" s="227" t="s">
        <v>383</v>
      </c>
    </row>
    <row r="274" spans="1:47" s="2" customFormat="1" ht="12">
      <c r="A274" s="37"/>
      <c r="B274" s="38"/>
      <c r="C274" s="39"/>
      <c r="D274" s="256" t="s">
        <v>140</v>
      </c>
      <c r="E274" s="39"/>
      <c r="F274" s="257" t="s">
        <v>384</v>
      </c>
      <c r="G274" s="39"/>
      <c r="H274" s="39"/>
      <c r="I274" s="231"/>
      <c r="J274" s="39"/>
      <c r="K274" s="39"/>
      <c r="L274" s="43"/>
      <c r="M274" s="232"/>
      <c r="N274" s="233"/>
      <c r="O274" s="90"/>
      <c r="P274" s="90"/>
      <c r="Q274" s="90"/>
      <c r="R274" s="90"/>
      <c r="S274" s="90"/>
      <c r="T274" s="90"/>
      <c r="U274" s="91"/>
      <c r="V274" s="37"/>
      <c r="W274" s="37"/>
      <c r="X274" s="37"/>
      <c r="Y274" s="37"/>
      <c r="Z274" s="37"/>
      <c r="AA274" s="37"/>
      <c r="AB274" s="37"/>
      <c r="AC274" s="37"/>
      <c r="AD274" s="37"/>
      <c r="AE274" s="37"/>
      <c r="AT274" s="16" t="s">
        <v>140</v>
      </c>
      <c r="AU274" s="16" t="s">
        <v>83</v>
      </c>
    </row>
    <row r="275" spans="1:51" s="13" customFormat="1" ht="12">
      <c r="A275" s="13"/>
      <c r="B275" s="234"/>
      <c r="C275" s="235"/>
      <c r="D275" s="229" t="s">
        <v>132</v>
      </c>
      <c r="E275" s="236" t="s">
        <v>1</v>
      </c>
      <c r="F275" s="237" t="s">
        <v>133</v>
      </c>
      <c r="G275" s="235"/>
      <c r="H275" s="238">
        <v>3170.169</v>
      </c>
      <c r="I275" s="239"/>
      <c r="J275" s="235"/>
      <c r="K275" s="235"/>
      <c r="L275" s="240"/>
      <c r="M275" s="241"/>
      <c r="N275" s="242"/>
      <c r="O275" s="242"/>
      <c r="P275" s="242"/>
      <c r="Q275" s="242"/>
      <c r="R275" s="242"/>
      <c r="S275" s="242"/>
      <c r="T275" s="242"/>
      <c r="U275" s="243"/>
      <c r="V275" s="13"/>
      <c r="W275" s="13"/>
      <c r="X275" s="13"/>
      <c r="Y275" s="13"/>
      <c r="Z275" s="13"/>
      <c r="AA275" s="13"/>
      <c r="AB275" s="13"/>
      <c r="AC275" s="13"/>
      <c r="AD275" s="13"/>
      <c r="AE275" s="13"/>
      <c r="AT275" s="244" t="s">
        <v>132</v>
      </c>
      <c r="AU275" s="244" t="s">
        <v>83</v>
      </c>
      <c r="AV275" s="13" t="s">
        <v>83</v>
      </c>
      <c r="AW275" s="13" t="s">
        <v>30</v>
      </c>
      <c r="AX275" s="13" t="s">
        <v>81</v>
      </c>
      <c r="AY275" s="244" t="s">
        <v>122</v>
      </c>
    </row>
    <row r="276" spans="1:65" s="2" customFormat="1" ht="37.8" customHeight="1">
      <c r="A276" s="37"/>
      <c r="B276" s="38"/>
      <c r="C276" s="216" t="s">
        <v>385</v>
      </c>
      <c r="D276" s="216" t="s">
        <v>124</v>
      </c>
      <c r="E276" s="217" t="s">
        <v>386</v>
      </c>
      <c r="F276" s="218" t="s">
        <v>387</v>
      </c>
      <c r="G276" s="219" t="s">
        <v>301</v>
      </c>
      <c r="H276" s="220">
        <v>17</v>
      </c>
      <c r="I276" s="221"/>
      <c r="J276" s="222">
        <f>ROUND(I276*H276,2)</f>
        <v>0</v>
      </c>
      <c r="K276" s="218" t="s">
        <v>138</v>
      </c>
      <c r="L276" s="43"/>
      <c r="M276" s="223" t="s">
        <v>1</v>
      </c>
      <c r="N276" s="224" t="s">
        <v>38</v>
      </c>
      <c r="O276" s="90"/>
      <c r="P276" s="225">
        <f>O276*H276</f>
        <v>0</v>
      </c>
      <c r="Q276" s="225">
        <v>0</v>
      </c>
      <c r="R276" s="225">
        <f>Q276*H276</f>
        <v>0</v>
      </c>
      <c r="S276" s="225">
        <v>0</v>
      </c>
      <c r="T276" s="225">
        <f>S276*H276</f>
        <v>0</v>
      </c>
      <c r="U276" s="226" t="s">
        <v>1</v>
      </c>
      <c r="V276" s="37"/>
      <c r="W276" s="37"/>
      <c r="X276" s="37"/>
      <c r="Y276" s="37"/>
      <c r="Z276" s="37"/>
      <c r="AA276" s="37"/>
      <c r="AB276" s="37"/>
      <c r="AC276" s="37"/>
      <c r="AD276" s="37"/>
      <c r="AE276" s="37"/>
      <c r="AR276" s="227" t="s">
        <v>128</v>
      </c>
      <c r="AT276" s="227" t="s">
        <v>124</v>
      </c>
      <c r="AU276" s="227" t="s">
        <v>83</v>
      </c>
      <c r="AY276" s="16" t="s">
        <v>122</v>
      </c>
      <c r="BE276" s="228">
        <f>IF(N276="základní",J276,0)</f>
        <v>0</v>
      </c>
      <c r="BF276" s="228">
        <f>IF(N276="snížená",J276,0)</f>
        <v>0</v>
      </c>
      <c r="BG276" s="228">
        <f>IF(N276="zákl. přenesená",J276,0)</f>
        <v>0</v>
      </c>
      <c r="BH276" s="228">
        <f>IF(N276="sníž. přenesená",J276,0)</f>
        <v>0</v>
      </c>
      <c r="BI276" s="228">
        <f>IF(N276="nulová",J276,0)</f>
        <v>0</v>
      </c>
      <c r="BJ276" s="16" t="s">
        <v>81</v>
      </c>
      <c r="BK276" s="228">
        <f>ROUND(I276*H276,2)</f>
        <v>0</v>
      </c>
      <c r="BL276" s="16" t="s">
        <v>128</v>
      </c>
      <c r="BM276" s="227" t="s">
        <v>388</v>
      </c>
    </row>
    <row r="277" spans="1:47" s="2" customFormat="1" ht="12">
      <c r="A277" s="37"/>
      <c r="B277" s="38"/>
      <c r="C277" s="39"/>
      <c r="D277" s="256" t="s">
        <v>140</v>
      </c>
      <c r="E277" s="39"/>
      <c r="F277" s="257" t="s">
        <v>389</v>
      </c>
      <c r="G277" s="39"/>
      <c r="H277" s="39"/>
      <c r="I277" s="231"/>
      <c r="J277" s="39"/>
      <c r="K277" s="39"/>
      <c r="L277" s="43"/>
      <c r="M277" s="232"/>
      <c r="N277" s="233"/>
      <c r="O277" s="90"/>
      <c r="P277" s="90"/>
      <c r="Q277" s="90"/>
      <c r="R277" s="90"/>
      <c r="S277" s="90"/>
      <c r="T277" s="90"/>
      <c r="U277" s="91"/>
      <c r="V277" s="37"/>
      <c r="W277" s="37"/>
      <c r="X277" s="37"/>
      <c r="Y277" s="37"/>
      <c r="Z277" s="37"/>
      <c r="AA277" s="37"/>
      <c r="AB277" s="37"/>
      <c r="AC277" s="37"/>
      <c r="AD277" s="37"/>
      <c r="AE277" s="37"/>
      <c r="AT277" s="16" t="s">
        <v>140</v>
      </c>
      <c r="AU277" s="16" t="s">
        <v>83</v>
      </c>
    </row>
    <row r="278" spans="1:47" s="2" customFormat="1" ht="12">
      <c r="A278" s="37"/>
      <c r="B278" s="38"/>
      <c r="C278" s="39"/>
      <c r="D278" s="229" t="s">
        <v>130</v>
      </c>
      <c r="E278" s="39"/>
      <c r="F278" s="230" t="s">
        <v>390</v>
      </c>
      <c r="G278" s="39"/>
      <c r="H278" s="39"/>
      <c r="I278" s="231"/>
      <c r="J278" s="39"/>
      <c r="K278" s="39"/>
      <c r="L278" s="43"/>
      <c r="M278" s="232"/>
      <c r="N278" s="233"/>
      <c r="O278" s="90"/>
      <c r="P278" s="90"/>
      <c r="Q278" s="90"/>
      <c r="R278" s="90"/>
      <c r="S278" s="90"/>
      <c r="T278" s="90"/>
      <c r="U278" s="91"/>
      <c r="V278" s="37"/>
      <c r="W278" s="37"/>
      <c r="X278" s="37"/>
      <c r="Y278" s="37"/>
      <c r="Z278" s="37"/>
      <c r="AA278" s="37"/>
      <c r="AB278" s="37"/>
      <c r="AC278" s="37"/>
      <c r="AD278" s="37"/>
      <c r="AE278" s="37"/>
      <c r="AT278" s="16" t="s">
        <v>130</v>
      </c>
      <c r="AU278" s="16" t="s">
        <v>83</v>
      </c>
    </row>
    <row r="279" spans="1:65" s="2" customFormat="1" ht="24.15" customHeight="1">
      <c r="A279" s="37"/>
      <c r="B279" s="38"/>
      <c r="C279" s="216" t="s">
        <v>391</v>
      </c>
      <c r="D279" s="216" t="s">
        <v>124</v>
      </c>
      <c r="E279" s="217" t="s">
        <v>392</v>
      </c>
      <c r="F279" s="218" t="s">
        <v>393</v>
      </c>
      <c r="G279" s="219" t="s">
        <v>301</v>
      </c>
      <c r="H279" s="220">
        <v>17</v>
      </c>
      <c r="I279" s="221"/>
      <c r="J279" s="222">
        <f>ROUND(I279*H279,2)</f>
        <v>0</v>
      </c>
      <c r="K279" s="218" t="s">
        <v>138</v>
      </c>
      <c r="L279" s="43"/>
      <c r="M279" s="223" t="s">
        <v>1</v>
      </c>
      <c r="N279" s="224" t="s">
        <v>38</v>
      </c>
      <c r="O279" s="90"/>
      <c r="P279" s="225">
        <f>O279*H279</f>
        <v>0</v>
      </c>
      <c r="Q279" s="225">
        <v>0</v>
      </c>
      <c r="R279" s="225">
        <f>Q279*H279</f>
        <v>0</v>
      </c>
      <c r="S279" s="225">
        <v>0</v>
      </c>
      <c r="T279" s="225">
        <f>S279*H279</f>
        <v>0</v>
      </c>
      <c r="U279" s="226" t="s">
        <v>1</v>
      </c>
      <c r="V279" s="37"/>
      <c r="W279" s="37"/>
      <c r="X279" s="37"/>
      <c r="Y279" s="37"/>
      <c r="Z279" s="37"/>
      <c r="AA279" s="37"/>
      <c r="AB279" s="37"/>
      <c r="AC279" s="37"/>
      <c r="AD279" s="37"/>
      <c r="AE279" s="37"/>
      <c r="AR279" s="227" t="s">
        <v>128</v>
      </c>
      <c r="AT279" s="227" t="s">
        <v>124</v>
      </c>
      <c r="AU279" s="227" t="s">
        <v>83</v>
      </c>
      <c r="AY279" s="16" t="s">
        <v>122</v>
      </c>
      <c r="BE279" s="228">
        <f>IF(N279="základní",J279,0)</f>
        <v>0</v>
      </c>
      <c r="BF279" s="228">
        <f>IF(N279="snížená",J279,0)</f>
        <v>0</v>
      </c>
      <c r="BG279" s="228">
        <f>IF(N279="zákl. přenesená",J279,0)</f>
        <v>0</v>
      </c>
      <c r="BH279" s="228">
        <f>IF(N279="sníž. přenesená",J279,0)</f>
        <v>0</v>
      </c>
      <c r="BI279" s="228">
        <f>IF(N279="nulová",J279,0)</f>
        <v>0</v>
      </c>
      <c r="BJ279" s="16" t="s">
        <v>81</v>
      </c>
      <c r="BK279" s="228">
        <f>ROUND(I279*H279,2)</f>
        <v>0</v>
      </c>
      <c r="BL279" s="16" t="s">
        <v>128</v>
      </c>
      <c r="BM279" s="227" t="s">
        <v>394</v>
      </c>
    </row>
    <row r="280" spans="1:47" s="2" customFormat="1" ht="12">
      <c r="A280" s="37"/>
      <c r="B280" s="38"/>
      <c r="C280" s="39"/>
      <c r="D280" s="256" t="s">
        <v>140</v>
      </c>
      <c r="E280" s="39"/>
      <c r="F280" s="257" t="s">
        <v>395</v>
      </c>
      <c r="G280" s="39"/>
      <c r="H280" s="39"/>
      <c r="I280" s="231"/>
      <c r="J280" s="39"/>
      <c r="K280" s="39"/>
      <c r="L280" s="43"/>
      <c r="M280" s="232"/>
      <c r="N280" s="233"/>
      <c r="O280" s="90"/>
      <c r="P280" s="90"/>
      <c r="Q280" s="90"/>
      <c r="R280" s="90"/>
      <c r="S280" s="90"/>
      <c r="T280" s="90"/>
      <c r="U280" s="91"/>
      <c r="V280" s="37"/>
      <c r="W280" s="37"/>
      <c r="X280" s="37"/>
      <c r="Y280" s="37"/>
      <c r="Z280" s="37"/>
      <c r="AA280" s="37"/>
      <c r="AB280" s="37"/>
      <c r="AC280" s="37"/>
      <c r="AD280" s="37"/>
      <c r="AE280" s="37"/>
      <c r="AT280" s="16" t="s">
        <v>140</v>
      </c>
      <c r="AU280" s="16" t="s">
        <v>83</v>
      </c>
    </row>
    <row r="281" spans="1:47" s="2" customFormat="1" ht="12">
      <c r="A281" s="37"/>
      <c r="B281" s="38"/>
      <c r="C281" s="39"/>
      <c r="D281" s="229" t="s">
        <v>130</v>
      </c>
      <c r="E281" s="39"/>
      <c r="F281" s="230" t="s">
        <v>396</v>
      </c>
      <c r="G281" s="39"/>
      <c r="H281" s="39"/>
      <c r="I281" s="231"/>
      <c r="J281" s="39"/>
      <c r="K281" s="39"/>
      <c r="L281" s="43"/>
      <c r="M281" s="232"/>
      <c r="N281" s="233"/>
      <c r="O281" s="90"/>
      <c r="P281" s="90"/>
      <c r="Q281" s="90"/>
      <c r="R281" s="90"/>
      <c r="S281" s="90"/>
      <c r="T281" s="90"/>
      <c r="U281" s="91"/>
      <c r="V281" s="37"/>
      <c r="W281" s="37"/>
      <c r="X281" s="37"/>
      <c r="Y281" s="37"/>
      <c r="Z281" s="37"/>
      <c r="AA281" s="37"/>
      <c r="AB281" s="37"/>
      <c r="AC281" s="37"/>
      <c r="AD281" s="37"/>
      <c r="AE281" s="37"/>
      <c r="AT281" s="16" t="s">
        <v>130</v>
      </c>
      <c r="AU281" s="16" t="s">
        <v>83</v>
      </c>
    </row>
    <row r="282" spans="1:65" s="2" customFormat="1" ht="66.75" customHeight="1">
      <c r="A282" s="37"/>
      <c r="B282" s="38"/>
      <c r="C282" s="216" t="s">
        <v>397</v>
      </c>
      <c r="D282" s="216" t="s">
        <v>124</v>
      </c>
      <c r="E282" s="217" t="s">
        <v>398</v>
      </c>
      <c r="F282" s="218" t="s">
        <v>399</v>
      </c>
      <c r="G282" s="219" t="s">
        <v>301</v>
      </c>
      <c r="H282" s="220">
        <v>12</v>
      </c>
      <c r="I282" s="221"/>
      <c r="J282" s="222">
        <f>ROUND(I282*H282,2)</f>
        <v>0</v>
      </c>
      <c r="K282" s="218" t="s">
        <v>138</v>
      </c>
      <c r="L282" s="43"/>
      <c r="M282" s="223" t="s">
        <v>1</v>
      </c>
      <c r="N282" s="224" t="s">
        <v>38</v>
      </c>
      <c r="O282" s="90"/>
      <c r="P282" s="225">
        <f>O282*H282</f>
        <v>0</v>
      </c>
      <c r="Q282" s="225">
        <v>0</v>
      </c>
      <c r="R282" s="225">
        <f>Q282*H282</f>
        <v>0</v>
      </c>
      <c r="S282" s="225">
        <v>0.129</v>
      </c>
      <c r="T282" s="225">
        <f>S282*H282</f>
        <v>1.548</v>
      </c>
      <c r="U282" s="226" t="s">
        <v>1</v>
      </c>
      <c r="V282" s="37"/>
      <c r="W282" s="37"/>
      <c r="X282" s="37"/>
      <c r="Y282" s="37"/>
      <c r="Z282" s="37"/>
      <c r="AA282" s="37"/>
      <c r="AB282" s="37"/>
      <c r="AC282" s="37"/>
      <c r="AD282" s="37"/>
      <c r="AE282" s="37"/>
      <c r="AR282" s="227" t="s">
        <v>128</v>
      </c>
      <c r="AT282" s="227" t="s">
        <v>124</v>
      </c>
      <c r="AU282" s="227" t="s">
        <v>83</v>
      </c>
      <c r="AY282" s="16" t="s">
        <v>122</v>
      </c>
      <c r="BE282" s="228">
        <f>IF(N282="základní",J282,0)</f>
        <v>0</v>
      </c>
      <c r="BF282" s="228">
        <f>IF(N282="snížená",J282,0)</f>
        <v>0</v>
      </c>
      <c r="BG282" s="228">
        <f>IF(N282="zákl. přenesená",J282,0)</f>
        <v>0</v>
      </c>
      <c r="BH282" s="228">
        <f>IF(N282="sníž. přenesená",J282,0)</f>
        <v>0</v>
      </c>
      <c r="BI282" s="228">
        <f>IF(N282="nulová",J282,0)</f>
        <v>0</v>
      </c>
      <c r="BJ282" s="16" t="s">
        <v>81</v>
      </c>
      <c r="BK282" s="228">
        <f>ROUND(I282*H282,2)</f>
        <v>0</v>
      </c>
      <c r="BL282" s="16" t="s">
        <v>128</v>
      </c>
      <c r="BM282" s="227" t="s">
        <v>400</v>
      </c>
    </row>
    <row r="283" spans="1:47" s="2" customFormat="1" ht="12">
      <c r="A283" s="37"/>
      <c r="B283" s="38"/>
      <c r="C283" s="39"/>
      <c r="D283" s="256" t="s">
        <v>140</v>
      </c>
      <c r="E283" s="39"/>
      <c r="F283" s="257" t="s">
        <v>401</v>
      </c>
      <c r="G283" s="39"/>
      <c r="H283" s="39"/>
      <c r="I283" s="231"/>
      <c r="J283" s="39"/>
      <c r="K283" s="39"/>
      <c r="L283" s="43"/>
      <c r="M283" s="232"/>
      <c r="N283" s="233"/>
      <c r="O283" s="90"/>
      <c r="P283" s="90"/>
      <c r="Q283" s="90"/>
      <c r="R283" s="90"/>
      <c r="S283" s="90"/>
      <c r="T283" s="90"/>
      <c r="U283" s="91"/>
      <c r="V283" s="37"/>
      <c r="W283" s="37"/>
      <c r="X283" s="37"/>
      <c r="Y283" s="37"/>
      <c r="Z283" s="37"/>
      <c r="AA283" s="37"/>
      <c r="AB283" s="37"/>
      <c r="AC283" s="37"/>
      <c r="AD283" s="37"/>
      <c r="AE283" s="37"/>
      <c r="AT283" s="16" t="s">
        <v>140</v>
      </c>
      <c r="AU283" s="16" t="s">
        <v>83</v>
      </c>
    </row>
    <row r="284" spans="1:47" s="2" customFormat="1" ht="12">
      <c r="A284" s="37"/>
      <c r="B284" s="38"/>
      <c r="C284" s="39"/>
      <c r="D284" s="229" t="s">
        <v>130</v>
      </c>
      <c r="E284" s="39"/>
      <c r="F284" s="230" t="s">
        <v>402</v>
      </c>
      <c r="G284" s="39"/>
      <c r="H284" s="39"/>
      <c r="I284" s="231"/>
      <c r="J284" s="39"/>
      <c r="K284" s="39"/>
      <c r="L284" s="43"/>
      <c r="M284" s="232"/>
      <c r="N284" s="233"/>
      <c r="O284" s="90"/>
      <c r="P284" s="90"/>
      <c r="Q284" s="90"/>
      <c r="R284" s="90"/>
      <c r="S284" s="90"/>
      <c r="T284" s="90"/>
      <c r="U284" s="91"/>
      <c r="V284" s="37"/>
      <c r="W284" s="37"/>
      <c r="X284" s="37"/>
      <c r="Y284" s="37"/>
      <c r="Z284" s="37"/>
      <c r="AA284" s="37"/>
      <c r="AB284" s="37"/>
      <c r="AC284" s="37"/>
      <c r="AD284" s="37"/>
      <c r="AE284" s="37"/>
      <c r="AT284" s="16" t="s">
        <v>130</v>
      </c>
      <c r="AU284" s="16" t="s">
        <v>83</v>
      </c>
    </row>
    <row r="285" spans="1:51" s="13" customFormat="1" ht="12">
      <c r="A285" s="13"/>
      <c r="B285" s="234"/>
      <c r="C285" s="235"/>
      <c r="D285" s="229" t="s">
        <v>132</v>
      </c>
      <c r="E285" s="236" t="s">
        <v>1</v>
      </c>
      <c r="F285" s="237" t="s">
        <v>207</v>
      </c>
      <c r="G285" s="235"/>
      <c r="H285" s="238">
        <v>12</v>
      </c>
      <c r="I285" s="239"/>
      <c r="J285" s="235"/>
      <c r="K285" s="235"/>
      <c r="L285" s="240"/>
      <c r="M285" s="241"/>
      <c r="N285" s="242"/>
      <c r="O285" s="242"/>
      <c r="P285" s="242"/>
      <c r="Q285" s="242"/>
      <c r="R285" s="242"/>
      <c r="S285" s="242"/>
      <c r="T285" s="242"/>
      <c r="U285" s="243"/>
      <c r="V285" s="13"/>
      <c r="W285" s="13"/>
      <c r="X285" s="13"/>
      <c r="Y285" s="13"/>
      <c r="Z285" s="13"/>
      <c r="AA285" s="13"/>
      <c r="AB285" s="13"/>
      <c r="AC285" s="13"/>
      <c r="AD285" s="13"/>
      <c r="AE285" s="13"/>
      <c r="AT285" s="244" t="s">
        <v>132</v>
      </c>
      <c r="AU285" s="244" t="s">
        <v>83</v>
      </c>
      <c r="AV285" s="13" t="s">
        <v>83</v>
      </c>
      <c r="AW285" s="13" t="s">
        <v>30</v>
      </c>
      <c r="AX285" s="13" t="s">
        <v>81</v>
      </c>
      <c r="AY285" s="244" t="s">
        <v>122</v>
      </c>
    </row>
    <row r="286" spans="1:65" s="2" customFormat="1" ht="33" customHeight="1">
      <c r="A286" s="37"/>
      <c r="B286" s="38"/>
      <c r="C286" s="216" t="s">
        <v>403</v>
      </c>
      <c r="D286" s="216" t="s">
        <v>124</v>
      </c>
      <c r="E286" s="217" t="s">
        <v>404</v>
      </c>
      <c r="F286" s="218" t="s">
        <v>405</v>
      </c>
      <c r="G286" s="219" t="s">
        <v>127</v>
      </c>
      <c r="H286" s="220">
        <v>10567.229</v>
      </c>
      <c r="I286" s="221"/>
      <c r="J286" s="222">
        <f>ROUND(I286*H286,2)</f>
        <v>0</v>
      </c>
      <c r="K286" s="218" t="s">
        <v>138</v>
      </c>
      <c r="L286" s="43"/>
      <c r="M286" s="223" t="s">
        <v>1</v>
      </c>
      <c r="N286" s="224" t="s">
        <v>38</v>
      </c>
      <c r="O286" s="90"/>
      <c r="P286" s="225">
        <f>O286*H286</f>
        <v>0</v>
      </c>
      <c r="Q286" s="225">
        <v>0</v>
      </c>
      <c r="R286" s="225">
        <f>Q286*H286</f>
        <v>0</v>
      </c>
      <c r="S286" s="225">
        <v>0.01</v>
      </c>
      <c r="T286" s="225">
        <f>S286*H286</f>
        <v>105.67228999999999</v>
      </c>
      <c r="U286" s="226" t="s">
        <v>1</v>
      </c>
      <c r="V286" s="37"/>
      <c r="W286" s="37"/>
      <c r="X286" s="37"/>
      <c r="Y286" s="37"/>
      <c r="Z286" s="37"/>
      <c r="AA286" s="37"/>
      <c r="AB286" s="37"/>
      <c r="AC286" s="37"/>
      <c r="AD286" s="37"/>
      <c r="AE286" s="37"/>
      <c r="AR286" s="227" t="s">
        <v>128</v>
      </c>
      <c r="AT286" s="227" t="s">
        <v>124</v>
      </c>
      <c r="AU286" s="227" t="s">
        <v>83</v>
      </c>
      <c r="AY286" s="16" t="s">
        <v>122</v>
      </c>
      <c r="BE286" s="228">
        <f>IF(N286="základní",J286,0)</f>
        <v>0</v>
      </c>
      <c r="BF286" s="228">
        <f>IF(N286="snížená",J286,0)</f>
        <v>0</v>
      </c>
      <c r="BG286" s="228">
        <f>IF(N286="zákl. přenesená",J286,0)</f>
        <v>0</v>
      </c>
      <c r="BH286" s="228">
        <f>IF(N286="sníž. přenesená",J286,0)</f>
        <v>0</v>
      </c>
      <c r="BI286" s="228">
        <f>IF(N286="nulová",J286,0)</f>
        <v>0</v>
      </c>
      <c r="BJ286" s="16" t="s">
        <v>81</v>
      </c>
      <c r="BK286" s="228">
        <f>ROUND(I286*H286,2)</f>
        <v>0</v>
      </c>
      <c r="BL286" s="16" t="s">
        <v>128</v>
      </c>
      <c r="BM286" s="227" t="s">
        <v>406</v>
      </c>
    </row>
    <row r="287" spans="1:47" s="2" customFormat="1" ht="12">
      <c r="A287" s="37"/>
      <c r="B287" s="38"/>
      <c r="C287" s="39"/>
      <c r="D287" s="256" t="s">
        <v>140</v>
      </c>
      <c r="E287" s="39"/>
      <c r="F287" s="257" t="s">
        <v>407</v>
      </c>
      <c r="G287" s="39"/>
      <c r="H287" s="39"/>
      <c r="I287" s="231"/>
      <c r="J287" s="39"/>
      <c r="K287" s="39"/>
      <c r="L287" s="43"/>
      <c r="M287" s="232"/>
      <c r="N287" s="233"/>
      <c r="O287" s="90"/>
      <c r="P287" s="90"/>
      <c r="Q287" s="90"/>
      <c r="R287" s="90"/>
      <c r="S287" s="90"/>
      <c r="T287" s="90"/>
      <c r="U287" s="91"/>
      <c r="V287" s="37"/>
      <c r="W287" s="37"/>
      <c r="X287" s="37"/>
      <c r="Y287" s="37"/>
      <c r="Z287" s="37"/>
      <c r="AA287" s="37"/>
      <c r="AB287" s="37"/>
      <c r="AC287" s="37"/>
      <c r="AD287" s="37"/>
      <c r="AE287" s="37"/>
      <c r="AT287" s="16" t="s">
        <v>140</v>
      </c>
      <c r="AU287" s="16" t="s">
        <v>83</v>
      </c>
    </row>
    <row r="288" spans="1:47" s="2" customFormat="1" ht="12">
      <c r="A288" s="37"/>
      <c r="B288" s="38"/>
      <c r="C288" s="39"/>
      <c r="D288" s="229" t="s">
        <v>130</v>
      </c>
      <c r="E288" s="39"/>
      <c r="F288" s="230" t="s">
        <v>408</v>
      </c>
      <c r="G288" s="39"/>
      <c r="H288" s="39"/>
      <c r="I288" s="231"/>
      <c r="J288" s="39"/>
      <c r="K288" s="39"/>
      <c r="L288" s="43"/>
      <c r="M288" s="232"/>
      <c r="N288" s="233"/>
      <c r="O288" s="90"/>
      <c r="P288" s="90"/>
      <c r="Q288" s="90"/>
      <c r="R288" s="90"/>
      <c r="S288" s="90"/>
      <c r="T288" s="90"/>
      <c r="U288" s="91"/>
      <c r="V288" s="37"/>
      <c r="W288" s="37"/>
      <c r="X288" s="37"/>
      <c r="Y288" s="37"/>
      <c r="Z288" s="37"/>
      <c r="AA288" s="37"/>
      <c r="AB288" s="37"/>
      <c r="AC288" s="37"/>
      <c r="AD288" s="37"/>
      <c r="AE288" s="37"/>
      <c r="AT288" s="16" t="s">
        <v>130</v>
      </c>
      <c r="AU288" s="16" t="s">
        <v>83</v>
      </c>
    </row>
    <row r="289" spans="1:65" s="2" customFormat="1" ht="62.7" customHeight="1">
      <c r="A289" s="37"/>
      <c r="B289" s="38"/>
      <c r="C289" s="216" t="s">
        <v>409</v>
      </c>
      <c r="D289" s="216" t="s">
        <v>124</v>
      </c>
      <c r="E289" s="217" t="s">
        <v>410</v>
      </c>
      <c r="F289" s="218" t="s">
        <v>411</v>
      </c>
      <c r="G289" s="219" t="s">
        <v>127</v>
      </c>
      <c r="H289" s="220">
        <v>10567.229</v>
      </c>
      <c r="I289" s="221"/>
      <c r="J289" s="222">
        <f>ROUND(I289*H289,2)</f>
        <v>0</v>
      </c>
      <c r="K289" s="218" t="s">
        <v>138</v>
      </c>
      <c r="L289" s="43"/>
      <c r="M289" s="223" t="s">
        <v>1</v>
      </c>
      <c r="N289" s="224" t="s">
        <v>38</v>
      </c>
      <c r="O289" s="90"/>
      <c r="P289" s="225">
        <f>O289*H289</f>
        <v>0</v>
      </c>
      <c r="Q289" s="225">
        <v>0</v>
      </c>
      <c r="R289" s="225">
        <f>Q289*H289</f>
        <v>0</v>
      </c>
      <c r="S289" s="225">
        <v>0.02</v>
      </c>
      <c r="T289" s="225">
        <f>S289*H289</f>
        <v>211.34457999999998</v>
      </c>
      <c r="U289" s="226" t="s">
        <v>1</v>
      </c>
      <c r="V289" s="37"/>
      <c r="W289" s="37"/>
      <c r="X289" s="37"/>
      <c r="Y289" s="37"/>
      <c r="Z289" s="37"/>
      <c r="AA289" s="37"/>
      <c r="AB289" s="37"/>
      <c r="AC289" s="37"/>
      <c r="AD289" s="37"/>
      <c r="AE289" s="37"/>
      <c r="AR289" s="227" t="s">
        <v>128</v>
      </c>
      <c r="AT289" s="227" t="s">
        <v>124</v>
      </c>
      <c r="AU289" s="227" t="s">
        <v>83</v>
      </c>
      <c r="AY289" s="16" t="s">
        <v>122</v>
      </c>
      <c r="BE289" s="228">
        <f>IF(N289="základní",J289,0)</f>
        <v>0</v>
      </c>
      <c r="BF289" s="228">
        <f>IF(N289="snížená",J289,0)</f>
        <v>0</v>
      </c>
      <c r="BG289" s="228">
        <f>IF(N289="zákl. přenesená",J289,0)</f>
        <v>0</v>
      </c>
      <c r="BH289" s="228">
        <f>IF(N289="sníž. přenesená",J289,0)</f>
        <v>0</v>
      </c>
      <c r="BI289" s="228">
        <f>IF(N289="nulová",J289,0)</f>
        <v>0</v>
      </c>
      <c r="BJ289" s="16" t="s">
        <v>81</v>
      </c>
      <c r="BK289" s="228">
        <f>ROUND(I289*H289,2)</f>
        <v>0</v>
      </c>
      <c r="BL289" s="16" t="s">
        <v>128</v>
      </c>
      <c r="BM289" s="227" t="s">
        <v>412</v>
      </c>
    </row>
    <row r="290" spans="1:47" s="2" customFormat="1" ht="12">
      <c r="A290" s="37"/>
      <c r="B290" s="38"/>
      <c r="C290" s="39"/>
      <c r="D290" s="256" t="s">
        <v>140</v>
      </c>
      <c r="E290" s="39"/>
      <c r="F290" s="257" t="s">
        <v>413</v>
      </c>
      <c r="G290" s="39"/>
      <c r="H290" s="39"/>
      <c r="I290" s="231"/>
      <c r="J290" s="39"/>
      <c r="K290" s="39"/>
      <c r="L290" s="43"/>
      <c r="M290" s="232"/>
      <c r="N290" s="233"/>
      <c r="O290" s="90"/>
      <c r="P290" s="90"/>
      <c r="Q290" s="90"/>
      <c r="R290" s="90"/>
      <c r="S290" s="90"/>
      <c r="T290" s="90"/>
      <c r="U290" s="91"/>
      <c r="V290" s="37"/>
      <c r="W290" s="37"/>
      <c r="X290" s="37"/>
      <c r="Y290" s="37"/>
      <c r="Z290" s="37"/>
      <c r="AA290" s="37"/>
      <c r="AB290" s="37"/>
      <c r="AC290" s="37"/>
      <c r="AD290" s="37"/>
      <c r="AE290" s="37"/>
      <c r="AT290" s="16" t="s">
        <v>140</v>
      </c>
      <c r="AU290" s="16" t="s">
        <v>83</v>
      </c>
    </row>
    <row r="291" spans="1:47" s="2" customFormat="1" ht="12">
      <c r="A291" s="37"/>
      <c r="B291" s="38"/>
      <c r="C291" s="39"/>
      <c r="D291" s="229" t="s">
        <v>130</v>
      </c>
      <c r="E291" s="39"/>
      <c r="F291" s="230" t="s">
        <v>408</v>
      </c>
      <c r="G291" s="39"/>
      <c r="H291" s="39"/>
      <c r="I291" s="231"/>
      <c r="J291" s="39"/>
      <c r="K291" s="39"/>
      <c r="L291" s="43"/>
      <c r="M291" s="232"/>
      <c r="N291" s="233"/>
      <c r="O291" s="90"/>
      <c r="P291" s="90"/>
      <c r="Q291" s="90"/>
      <c r="R291" s="90"/>
      <c r="S291" s="90"/>
      <c r="T291" s="90"/>
      <c r="U291" s="91"/>
      <c r="V291" s="37"/>
      <c r="W291" s="37"/>
      <c r="X291" s="37"/>
      <c r="Y291" s="37"/>
      <c r="Z291" s="37"/>
      <c r="AA291" s="37"/>
      <c r="AB291" s="37"/>
      <c r="AC291" s="37"/>
      <c r="AD291" s="37"/>
      <c r="AE291" s="37"/>
      <c r="AT291" s="16" t="s">
        <v>130</v>
      </c>
      <c r="AU291" s="16" t="s">
        <v>83</v>
      </c>
    </row>
    <row r="292" spans="1:65" s="2" customFormat="1" ht="66.75" customHeight="1">
      <c r="A292" s="37"/>
      <c r="B292" s="38"/>
      <c r="C292" s="216" t="s">
        <v>414</v>
      </c>
      <c r="D292" s="216" t="s">
        <v>124</v>
      </c>
      <c r="E292" s="217" t="s">
        <v>415</v>
      </c>
      <c r="F292" s="218" t="s">
        <v>416</v>
      </c>
      <c r="G292" s="219" t="s">
        <v>127</v>
      </c>
      <c r="H292" s="220">
        <v>1360.24</v>
      </c>
      <c r="I292" s="221"/>
      <c r="J292" s="222">
        <f>ROUND(I292*H292,2)</f>
        <v>0</v>
      </c>
      <c r="K292" s="218" t="s">
        <v>138</v>
      </c>
      <c r="L292" s="43"/>
      <c r="M292" s="223" t="s">
        <v>1</v>
      </c>
      <c r="N292" s="224" t="s">
        <v>38</v>
      </c>
      <c r="O292" s="90"/>
      <c r="P292" s="225">
        <f>O292*H292</f>
        <v>0</v>
      </c>
      <c r="Q292" s="225">
        <v>0</v>
      </c>
      <c r="R292" s="225">
        <f>Q292*H292</f>
        <v>0</v>
      </c>
      <c r="S292" s="225">
        <v>0.126</v>
      </c>
      <c r="T292" s="225">
        <f>S292*H292</f>
        <v>171.39024</v>
      </c>
      <c r="U292" s="226" t="s">
        <v>1</v>
      </c>
      <c r="V292" s="37"/>
      <c r="W292" s="37"/>
      <c r="X292" s="37"/>
      <c r="Y292" s="37"/>
      <c r="Z292" s="37"/>
      <c r="AA292" s="37"/>
      <c r="AB292" s="37"/>
      <c r="AC292" s="37"/>
      <c r="AD292" s="37"/>
      <c r="AE292" s="37"/>
      <c r="AR292" s="227" t="s">
        <v>128</v>
      </c>
      <c r="AT292" s="227" t="s">
        <v>124</v>
      </c>
      <c r="AU292" s="227" t="s">
        <v>83</v>
      </c>
      <c r="AY292" s="16" t="s">
        <v>122</v>
      </c>
      <c r="BE292" s="228">
        <f>IF(N292="základní",J292,0)</f>
        <v>0</v>
      </c>
      <c r="BF292" s="228">
        <f>IF(N292="snížená",J292,0)</f>
        <v>0</v>
      </c>
      <c r="BG292" s="228">
        <f>IF(N292="zákl. přenesená",J292,0)</f>
        <v>0</v>
      </c>
      <c r="BH292" s="228">
        <f>IF(N292="sníž. přenesená",J292,0)</f>
        <v>0</v>
      </c>
      <c r="BI292" s="228">
        <f>IF(N292="nulová",J292,0)</f>
        <v>0</v>
      </c>
      <c r="BJ292" s="16" t="s">
        <v>81</v>
      </c>
      <c r="BK292" s="228">
        <f>ROUND(I292*H292,2)</f>
        <v>0</v>
      </c>
      <c r="BL292" s="16" t="s">
        <v>128</v>
      </c>
      <c r="BM292" s="227" t="s">
        <v>417</v>
      </c>
    </row>
    <row r="293" spans="1:47" s="2" customFormat="1" ht="12">
      <c r="A293" s="37"/>
      <c r="B293" s="38"/>
      <c r="C293" s="39"/>
      <c r="D293" s="256" t="s">
        <v>140</v>
      </c>
      <c r="E293" s="39"/>
      <c r="F293" s="257" t="s">
        <v>418</v>
      </c>
      <c r="G293" s="39"/>
      <c r="H293" s="39"/>
      <c r="I293" s="231"/>
      <c r="J293" s="39"/>
      <c r="K293" s="39"/>
      <c r="L293" s="43"/>
      <c r="M293" s="232"/>
      <c r="N293" s="233"/>
      <c r="O293" s="90"/>
      <c r="P293" s="90"/>
      <c r="Q293" s="90"/>
      <c r="R293" s="90"/>
      <c r="S293" s="90"/>
      <c r="T293" s="90"/>
      <c r="U293" s="91"/>
      <c r="V293" s="37"/>
      <c r="W293" s="37"/>
      <c r="X293" s="37"/>
      <c r="Y293" s="37"/>
      <c r="Z293" s="37"/>
      <c r="AA293" s="37"/>
      <c r="AB293" s="37"/>
      <c r="AC293" s="37"/>
      <c r="AD293" s="37"/>
      <c r="AE293" s="37"/>
      <c r="AT293" s="16" t="s">
        <v>140</v>
      </c>
      <c r="AU293" s="16" t="s">
        <v>83</v>
      </c>
    </row>
    <row r="294" spans="1:47" s="2" customFormat="1" ht="12">
      <c r="A294" s="37"/>
      <c r="B294" s="38"/>
      <c r="C294" s="39"/>
      <c r="D294" s="229" t="s">
        <v>130</v>
      </c>
      <c r="E294" s="39"/>
      <c r="F294" s="230" t="s">
        <v>419</v>
      </c>
      <c r="G294" s="39"/>
      <c r="H294" s="39"/>
      <c r="I294" s="231"/>
      <c r="J294" s="39"/>
      <c r="K294" s="39"/>
      <c r="L294" s="43"/>
      <c r="M294" s="232"/>
      <c r="N294" s="233"/>
      <c r="O294" s="90"/>
      <c r="P294" s="90"/>
      <c r="Q294" s="90"/>
      <c r="R294" s="90"/>
      <c r="S294" s="90"/>
      <c r="T294" s="90"/>
      <c r="U294" s="91"/>
      <c r="V294" s="37"/>
      <c r="W294" s="37"/>
      <c r="X294" s="37"/>
      <c r="Y294" s="37"/>
      <c r="Z294" s="37"/>
      <c r="AA294" s="37"/>
      <c r="AB294" s="37"/>
      <c r="AC294" s="37"/>
      <c r="AD294" s="37"/>
      <c r="AE294" s="37"/>
      <c r="AT294" s="16" t="s">
        <v>130</v>
      </c>
      <c r="AU294" s="16" t="s">
        <v>83</v>
      </c>
    </row>
    <row r="295" spans="1:51" s="13" customFormat="1" ht="12">
      <c r="A295" s="13"/>
      <c r="B295" s="234"/>
      <c r="C295" s="235"/>
      <c r="D295" s="229" t="s">
        <v>132</v>
      </c>
      <c r="E295" s="236" t="s">
        <v>1</v>
      </c>
      <c r="F295" s="237" t="s">
        <v>262</v>
      </c>
      <c r="G295" s="235"/>
      <c r="H295" s="238">
        <v>1360.24</v>
      </c>
      <c r="I295" s="239"/>
      <c r="J295" s="235"/>
      <c r="K295" s="235"/>
      <c r="L295" s="240"/>
      <c r="M295" s="241"/>
      <c r="N295" s="242"/>
      <c r="O295" s="242"/>
      <c r="P295" s="242"/>
      <c r="Q295" s="242"/>
      <c r="R295" s="242"/>
      <c r="S295" s="242"/>
      <c r="T295" s="242"/>
      <c r="U295" s="243"/>
      <c r="V295" s="13"/>
      <c r="W295" s="13"/>
      <c r="X295" s="13"/>
      <c r="Y295" s="13"/>
      <c r="Z295" s="13"/>
      <c r="AA295" s="13"/>
      <c r="AB295" s="13"/>
      <c r="AC295" s="13"/>
      <c r="AD295" s="13"/>
      <c r="AE295" s="13"/>
      <c r="AT295" s="244" t="s">
        <v>132</v>
      </c>
      <c r="AU295" s="244" t="s">
        <v>83</v>
      </c>
      <c r="AV295" s="13" t="s">
        <v>83</v>
      </c>
      <c r="AW295" s="13" t="s">
        <v>30</v>
      </c>
      <c r="AX295" s="13" t="s">
        <v>81</v>
      </c>
      <c r="AY295" s="244" t="s">
        <v>122</v>
      </c>
    </row>
    <row r="296" spans="1:65" s="2" customFormat="1" ht="16.5" customHeight="1">
      <c r="A296" s="37"/>
      <c r="B296" s="38"/>
      <c r="C296" s="216" t="s">
        <v>420</v>
      </c>
      <c r="D296" s="216" t="s">
        <v>124</v>
      </c>
      <c r="E296" s="217" t="s">
        <v>421</v>
      </c>
      <c r="F296" s="218" t="s">
        <v>422</v>
      </c>
      <c r="G296" s="219" t="s">
        <v>423</v>
      </c>
      <c r="H296" s="220">
        <v>108</v>
      </c>
      <c r="I296" s="221"/>
      <c r="J296" s="222">
        <f>ROUND(I296*H296,2)</f>
        <v>0</v>
      </c>
      <c r="K296" s="218" t="s">
        <v>1</v>
      </c>
      <c r="L296" s="43"/>
      <c r="M296" s="223" t="s">
        <v>1</v>
      </c>
      <c r="N296" s="224" t="s">
        <v>38</v>
      </c>
      <c r="O296" s="90"/>
      <c r="P296" s="225">
        <f>O296*H296</f>
        <v>0</v>
      </c>
      <c r="Q296" s="225">
        <v>0</v>
      </c>
      <c r="R296" s="225">
        <f>Q296*H296</f>
        <v>0</v>
      </c>
      <c r="S296" s="225">
        <v>0.003</v>
      </c>
      <c r="T296" s="225">
        <f>S296*H296</f>
        <v>0.324</v>
      </c>
      <c r="U296" s="226" t="s">
        <v>1</v>
      </c>
      <c r="V296" s="37"/>
      <c r="W296" s="37"/>
      <c r="X296" s="37"/>
      <c r="Y296" s="37"/>
      <c r="Z296" s="37"/>
      <c r="AA296" s="37"/>
      <c r="AB296" s="37"/>
      <c r="AC296" s="37"/>
      <c r="AD296" s="37"/>
      <c r="AE296" s="37"/>
      <c r="AR296" s="227" t="s">
        <v>128</v>
      </c>
      <c r="AT296" s="227" t="s">
        <v>124</v>
      </c>
      <c r="AU296" s="227" t="s">
        <v>83</v>
      </c>
      <c r="AY296" s="16" t="s">
        <v>122</v>
      </c>
      <c r="BE296" s="228">
        <f>IF(N296="základní",J296,0)</f>
        <v>0</v>
      </c>
      <c r="BF296" s="228">
        <f>IF(N296="snížená",J296,0)</f>
        <v>0</v>
      </c>
      <c r="BG296" s="228">
        <f>IF(N296="zákl. přenesená",J296,0)</f>
        <v>0</v>
      </c>
      <c r="BH296" s="228">
        <f>IF(N296="sníž. přenesená",J296,0)</f>
        <v>0</v>
      </c>
      <c r="BI296" s="228">
        <f>IF(N296="nulová",J296,0)</f>
        <v>0</v>
      </c>
      <c r="BJ296" s="16" t="s">
        <v>81</v>
      </c>
      <c r="BK296" s="228">
        <f>ROUND(I296*H296,2)</f>
        <v>0</v>
      </c>
      <c r="BL296" s="16" t="s">
        <v>128</v>
      </c>
      <c r="BM296" s="227" t="s">
        <v>424</v>
      </c>
    </row>
    <row r="297" spans="1:65" s="2" customFormat="1" ht="55.5" customHeight="1">
      <c r="A297" s="37"/>
      <c r="B297" s="38"/>
      <c r="C297" s="216" t="s">
        <v>425</v>
      </c>
      <c r="D297" s="216" t="s">
        <v>124</v>
      </c>
      <c r="E297" s="217" t="s">
        <v>426</v>
      </c>
      <c r="F297" s="218" t="s">
        <v>427</v>
      </c>
      <c r="G297" s="219" t="s">
        <v>301</v>
      </c>
      <c r="H297" s="220">
        <v>12</v>
      </c>
      <c r="I297" s="221"/>
      <c r="J297" s="222">
        <f>ROUND(I297*H297,2)</f>
        <v>0</v>
      </c>
      <c r="K297" s="218" t="s">
        <v>138</v>
      </c>
      <c r="L297" s="43"/>
      <c r="M297" s="223" t="s">
        <v>1</v>
      </c>
      <c r="N297" s="224" t="s">
        <v>38</v>
      </c>
      <c r="O297" s="90"/>
      <c r="P297" s="225">
        <f>O297*H297</f>
        <v>0</v>
      </c>
      <c r="Q297" s="225">
        <v>0</v>
      </c>
      <c r="R297" s="225">
        <f>Q297*H297</f>
        <v>0</v>
      </c>
      <c r="S297" s="225">
        <v>2.055</v>
      </c>
      <c r="T297" s="225">
        <f>S297*H297</f>
        <v>24.660000000000004</v>
      </c>
      <c r="U297" s="226" t="s">
        <v>1</v>
      </c>
      <c r="V297" s="37"/>
      <c r="W297" s="37"/>
      <c r="X297" s="37"/>
      <c r="Y297" s="37"/>
      <c r="Z297" s="37"/>
      <c r="AA297" s="37"/>
      <c r="AB297" s="37"/>
      <c r="AC297" s="37"/>
      <c r="AD297" s="37"/>
      <c r="AE297" s="37"/>
      <c r="AR297" s="227" t="s">
        <v>128</v>
      </c>
      <c r="AT297" s="227" t="s">
        <v>124</v>
      </c>
      <c r="AU297" s="227" t="s">
        <v>83</v>
      </c>
      <c r="AY297" s="16" t="s">
        <v>122</v>
      </c>
      <c r="BE297" s="228">
        <f>IF(N297="základní",J297,0)</f>
        <v>0</v>
      </c>
      <c r="BF297" s="228">
        <f>IF(N297="snížená",J297,0)</f>
        <v>0</v>
      </c>
      <c r="BG297" s="228">
        <f>IF(N297="zákl. přenesená",J297,0)</f>
        <v>0</v>
      </c>
      <c r="BH297" s="228">
        <f>IF(N297="sníž. přenesená",J297,0)</f>
        <v>0</v>
      </c>
      <c r="BI297" s="228">
        <f>IF(N297="nulová",J297,0)</f>
        <v>0</v>
      </c>
      <c r="BJ297" s="16" t="s">
        <v>81</v>
      </c>
      <c r="BK297" s="228">
        <f>ROUND(I297*H297,2)</f>
        <v>0</v>
      </c>
      <c r="BL297" s="16" t="s">
        <v>128</v>
      </c>
      <c r="BM297" s="227" t="s">
        <v>428</v>
      </c>
    </row>
    <row r="298" spans="1:47" s="2" customFormat="1" ht="12">
      <c r="A298" s="37"/>
      <c r="B298" s="38"/>
      <c r="C298" s="39"/>
      <c r="D298" s="256" t="s">
        <v>140</v>
      </c>
      <c r="E298" s="39"/>
      <c r="F298" s="257" t="s">
        <v>429</v>
      </c>
      <c r="G298" s="39"/>
      <c r="H298" s="39"/>
      <c r="I298" s="231"/>
      <c r="J298" s="39"/>
      <c r="K298" s="39"/>
      <c r="L298" s="43"/>
      <c r="M298" s="232"/>
      <c r="N298" s="233"/>
      <c r="O298" s="90"/>
      <c r="P298" s="90"/>
      <c r="Q298" s="90"/>
      <c r="R298" s="90"/>
      <c r="S298" s="90"/>
      <c r="T298" s="90"/>
      <c r="U298" s="91"/>
      <c r="V298" s="37"/>
      <c r="W298" s="37"/>
      <c r="X298" s="37"/>
      <c r="Y298" s="37"/>
      <c r="Z298" s="37"/>
      <c r="AA298" s="37"/>
      <c r="AB298" s="37"/>
      <c r="AC298" s="37"/>
      <c r="AD298" s="37"/>
      <c r="AE298" s="37"/>
      <c r="AT298" s="16" t="s">
        <v>140</v>
      </c>
      <c r="AU298" s="16" t="s">
        <v>83</v>
      </c>
    </row>
    <row r="299" spans="1:47" s="2" customFormat="1" ht="12">
      <c r="A299" s="37"/>
      <c r="B299" s="38"/>
      <c r="C299" s="39"/>
      <c r="D299" s="229" t="s">
        <v>130</v>
      </c>
      <c r="E299" s="39"/>
      <c r="F299" s="230" t="s">
        <v>430</v>
      </c>
      <c r="G299" s="39"/>
      <c r="H299" s="39"/>
      <c r="I299" s="231"/>
      <c r="J299" s="39"/>
      <c r="K299" s="39"/>
      <c r="L299" s="43"/>
      <c r="M299" s="232"/>
      <c r="N299" s="233"/>
      <c r="O299" s="90"/>
      <c r="P299" s="90"/>
      <c r="Q299" s="90"/>
      <c r="R299" s="90"/>
      <c r="S299" s="90"/>
      <c r="T299" s="90"/>
      <c r="U299" s="91"/>
      <c r="V299" s="37"/>
      <c r="W299" s="37"/>
      <c r="X299" s="37"/>
      <c r="Y299" s="37"/>
      <c r="Z299" s="37"/>
      <c r="AA299" s="37"/>
      <c r="AB299" s="37"/>
      <c r="AC299" s="37"/>
      <c r="AD299" s="37"/>
      <c r="AE299" s="37"/>
      <c r="AT299" s="16" t="s">
        <v>130</v>
      </c>
      <c r="AU299" s="16" t="s">
        <v>83</v>
      </c>
    </row>
    <row r="300" spans="1:51" s="13" customFormat="1" ht="12">
      <c r="A300" s="13"/>
      <c r="B300" s="234"/>
      <c r="C300" s="235"/>
      <c r="D300" s="229" t="s">
        <v>132</v>
      </c>
      <c r="E300" s="236" t="s">
        <v>1</v>
      </c>
      <c r="F300" s="237" t="s">
        <v>431</v>
      </c>
      <c r="G300" s="235"/>
      <c r="H300" s="238">
        <v>12</v>
      </c>
      <c r="I300" s="239"/>
      <c r="J300" s="235"/>
      <c r="K300" s="235"/>
      <c r="L300" s="240"/>
      <c r="M300" s="241"/>
      <c r="N300" s="242"/>
      <c r="O300" s="242"/>
      <c r="P300" s="242"/>
      <c r="Q300" s="242"/>
      <c r="R300" s="242"/>
      <c r="S300" s="242"/>
      <c r="T300" s="242"/>
      <c r="U300" s="243"/>
      <c r="V300" s="13"/>
      <c r="W300" s="13"/>
      <c r="X300" s="13"/>
      <c r="Y300" s="13"/>
      <c r="Z300" s="13"/>
      <c r="AA300" s="13"/>
      <c r="AB300" s="13"/>
      <c r="AC300" s="13"/>
      <c r="AD300" s="13"/>
      <c r="AE300" s="13"/>
      <c r="AT300" s="244" t="s">
        <v>132</v>
      </c>
      <c r="AU300" s="244" t="s">
        <v>83</v>
      </c>
      <c r="AV300" s="13" t="s">
        <v>83</v>
      </c>
      <c r="AW300" s="13" t="s">
        <v>30</v>
      </c>
      <c r="AX300" s="13" t="s">
        <v>81</v>
      </c>
      <c r="AY300" s="244" t="s">
        <v>122</v>
      </c>
    </row>
    <row r="301" spans="1:63" s="12" customFormat="1" ht="22.8" customHeight="1">
      <c r="A301" s="12"/>
      <c r="B301" s="200"/>
      <c r="C301" s="201"/>
      <c r="D301" s="202" t="s">
        <v>72</v>
      </c>
      <c r="E301" s="214" t="s">
        <v>432</v>
      </c>
      <c r="F301" s="214" t="s">
        <v>433</v>
      </c>
      <c r="G301" s="201"/>
      <c r="H301" s="201"/>
      <c r="I301" s="204"/>
      <c r="J301" s="215">
        <f>BK301</f>
        <v>0</v>
      </c>
      <c r="K301" s="201"/>
      <c r="L301" s="206"/>
      <c r="M301" s="207"/>
      <c r="N301" s="208"/>
      <c r="O301" s="208"/>
      <c r="P301" s="209">
        <f>SUM(P302:P333)</f>
        <v>0</v>
      </c>
      <c r="Q301" s="208"/>
      <c r="R301" s="209">
        <f>SUM(R302:R333)</f>
        <v>0</v>
      </c>
      <c r="S301" s="208"/>
      <c r="T301" s="209">
        <f>SUM(T302:T333)</f>
        <v>0</v>
      </c>
      <c r="U301" s="210"/>
      <c r="V301" s="12"/>
      <c r="W301" s="12"/>
      <c r="X301" s="12"/>
      <c r="Y301" s="12"/>
      <c r="Z301" s="12"/>
      <c r="AA301" s="12"/>
      <c r="AB301" s="12"/>
      <c r="AC301" s="12"/>
      <c r="AD301" s="12"/>
      <c r="AE301" s="12"/>
      <c r="AR301" s="211" t="s">
        <v>81</v>
      </c>
      <c r="AT301" s="212" t="s">
        <v>72</v>
      </c>
      <c r="AU301" s="212" t="s">
        <v>81</v>
      </c>
      <c r="AY301" s="211" t="s">
        <v>122</v>
      </c>
      <c r="BK301" s="213">
        <f>SUM(BK302:BK333)</f>
        <v>0</v>
      </c>
    </row>
    <row r="302" spans="1:65" s="2" customFormat="1" ht="44.25" customHeight="1">
      <c r="A302" s="37"/>
      <c r="B302" s="38"/>
      <c r="C302" s="216" t="s">
        <v>434</v>
      </c>
      <c r="D302" s="216" t="s">
        <v>124</v>
      </c>
      <c r="E302" s="217" t="s">
        <v>435</v>
      </c>
      <c r="F302" s="218" t="s">
        <v>436</v>
      </c>
      <c r="G302" s="219" t="s">
        <v>202</v>
      </c>
      <c r="H302" s="220">
        <v>0.324</v>
      </c>
      <c r="I302" s="221"/>
      <c r="J302" s="222">
        <f>ROUND(I302*H302,2)</f>
        <v>0</v>
      </c>
      <c r="K302" s="218" t="s">
        <v>138</v>
      </c>
      <c r="L302" s="43"/>
      <c r="M302" s="223" t="s">
        <v>1</v>
      </c>
      <c r="N302" s="224" t="s">
        <v>38</v>
      </c>
      <c r="O302" s="90"/>
      <c r="P302" s="225">
        <f>O302*H302</f>
        <v>0</v>
      </c>
      <c r="Q302" s="225">
        <v>0</v>
      </c>
      <c r="R302" s="225">
        <f>Q302*H302</f>
        <v>0</v>
      </c>
      <c r="S302" s="225">
        <v>0</v>
      </c>
      <c r="T302" s="225">
        <f>S302*H302</f>
        <v>0</v>
      </c>
      <c r="U302" s="226" t="s">
        <v>1</v>
      </c>
      <c r="V302" s="37"/>
      <c r="W302" s="37"/>
      <c r="X302" s="37"/>
      <c r="Y302" s="37"/>
      <c r="Z302" s="37"/>
      <c r="AA302" s="37"/>
      <c r="AB302" s="37"/>
      <c r="AC302" s="37"/>
      <c r="AD302" s="37"/>
      <c r="AE302" s="37"/>
      <c r="AR302" s="227" t="s">
        <v>128</v>
      </c>
      <c r="AT302" s="227" t="s">
        <v>124</v>
      </c>
      <c r="AU302" s="227" t="s">
        <v>83</v>
      </c>
      <c r="AY302" s="16" t="s">
        <v>122</v>
      </c>
      <c r="BE302" s="228">
        <f>IF(N302="základní",J302,0)</f>
        <v>0</v>
      </c>
      <c r="BF302" s="228">
        <f>IF(N302="snížená",J302,0)</f>
        <v>0</v>
      </c>
      <c r="BG302" s="228">
        <f>IF(N302="zákl. přenesená",J302,0)</f>
        <v>0</v>
      </c>
      <c r="BH302" s="228">
        <f>IF(N302="sníž. přenesená",J302,0)</f>
        <v>0</v>
      </c>
      <c r="BI302" s="228">
        <f>IF(N302="nulová",J302,0)</f>
        <v>0</v>
      </c>
      <c r="BJ302" s="16" t="s">
        <v>81</v>
      </c>
      <c r="BK302" s="228">
        <f>ROUND(I302*H302,2)</f>
        <v>0</v>
      </c>
      <c r="BL302" s="16" t="s">
        <v>128</v>
      </c>
      <c r="BM302" s="227" t="s">
        <v>437</v>
      </c>
    </row>
    <row r="303" spans="1:47" s="2" customFormat="1" ht="12">
      <c r="A303" s="37"/>
      <c r="B303" s="38"/>
      <c r="C303" s="39"/>
      <c r="D303" s="256" t="s">
        <v>140</v>
      </c>
      <c r="E303" s="39"/>
      <c r="F303" s="257" t="s">
        <v>438</v>
      </c>
      <c r="G303" s="39"/>
      <c r="H303" s="39"/>
      <c r="I303" s="231"/>
      <c r="J303" s="39"/>
      <c r="K303" s="39"/>
      <c r="L303" s="43"/>
      <c r="M303" s="232"/>
      <c r="N303" s="233"/>
      <c r="O303" s="90"/>
      <c r="P303" s="90"/>
      <c r="Q303" s="90"/>
      <c r="R303" s="90"/>
      <c r="S303" s="90"/>
      <c r="T303" s="90"/>
      <c r="U303" s="91"/>
      <c r="V303" s="37"/>
      <c r="W303" s="37"/>
      <c r="X303" s="37"/>
      <c r="Y303" s="37"/>
      <c r="Z303" s="37"/>
      <c r="AA303" s="37"/>
      <c r="AB303" s="37"/>
      <c r="AC303" s="37"/>
      <c r="AD303" s="37"/>
      <c r="AE303" s="37"/>
      <c r="AT303" s="16" t="s">
        <v>140</v>
      </c>
      <c r="AU303" s="16" t="s">
        <v>83</v>
      </c>
    </row>
    <row r="304" spans="1:47" s="2" customFormat="1" ht="12">
      <c r="A304" s="37"/>
      <c r="B304" s="38"/>
      <c r="C304" s="39"/>
      <c r="D304" s="229" t="s">
        <v>130</v>
      </c>
      <c r="E304" s="39"/>
      <c r="F304" s="230" t="s">
        <v>439</v>
      </c>
      <c r="G304" s="39"/>
      <c r="H304" s="39"/>
      <c r="I304" s="231"/>
      <c r="J304" s="39"/>
      <c r="K304" s="39"/>
      <c r="L304" s="43"/>
      <c r="M304" s="232"/>
      <c r="N304" s="233"/>
      <c r="O304" s="90"/>
      <c r="P304" s="90"/>
      <c r="Q304" s="90"/>
      <c r="R304" s="90"/>
      <c r="S304" s="90"/>
      <c r="T304" s="90"/>
      <c r="U304" s="91"/>
      <c r="V304" s="37"/>
      <c r="W304" s="37"/>
      <c r="X304" s="37"/>
      <c r="Y304" s="37"/>
      <c r="Z304" s="37"/>
      <c r="AA304" s="37"/>
      <c r="AB304" s="37"/>
      <c r="AC304" s="37"/>
      <c r="AD304" s="37"/>
      <c r="AE304" s="37"/>
      <c r="AT304" s="16" t="s">
        <v>130</v>
      </c>
      <c r="AU304" s="16" t="s">
        <v>83</v>
      </c>
    </row>
    <row r="305" spans="1:65" s="2" customFormat="1" ht="37.8" customHeight="1">
      <c r="A305" s="37"/>
      <c r="B305" s="38"/>
      <c r="C305" s="216" t="s">
        <v>440</v>
      </c>
      <c r="D305" s="216" t="s">
        <v>124</v>
      </c>
      <c r="E305" s="217" t="s">
        <v>441</v>
      </c>
      <c r="F305" s="218" t="s">
        <v>442</v>
      </c>
      <c r="G305" s="219" t="s">
        <v>202</v>
      </c>
      <c r="H305" s="220">
        <v>1504.42</v>
      </c>
      <c r="I305" s="221"/>
      <c r="J305" s="222">
        <f>ROUND(I305*H305,2)</f>
        <v>0</v>
      </c>
      <c r="K305" s="218" t="s">
        <v>138</v>
      </c>
      <c r="L305" s="43"/>
      <c r="M305" s="223" t="s">
        <v>1</v>
      </c>
      <c r="N305" s="224" t="s">
        <v>38</v>
      </c>
      <c r="O305" s="90"/>
      <c r="P305" s="225">
        <f>O305*H305</f>
        <v>0</v>
      </c>
      <c r="Q305" s="225">
        <v>0</v>
      </c>
      <c r="R305" s="225">
        <f>Q305*H305</f>
        <v>0</v>
      </c>
      <c r="S305" s="225">
        <v>0</v>
      </c>
      <c r="T305" s="225">
        <f>S305*H305</f>
        <v>0</v>
      </c>
      <c r="U305" s="226" t="s">
        <v>1</v>
      </c>
      <c r="V305" s="37"/>
      <c r="W305" s="37"/>
      <c r="X305" s="37"/>
      <c r="Y305" s="37"/>
      <c r="Z305" s="37"/>
      <c r="AA305" s="37"/>
      <c r="AB305" s="37"/>
      <c r="AC305" s="37"/>
      <c r="AD305" s="37"/>
      <c r="AE305" s="37"/>
      <c r="AR305" s="227" t="s">
        <v>128</v>
      </c>
      <c r="AT305" s="227" t="s">
        <v>124</v>
      </c>
      <c r="AU305" s="227" t="s">
        <v>83</v>
      </c>
      <c r="AY305" s="16" t="s">
        <v>122</v>
      </c>
      <c r="BE305" s="228">
        <f>IF(N305="základní",J305,0)</f>
        <v>0</v>
      </c>
      <c r="BF305" s="228">
        <f>IF(N305="snížená",J305,0)</f>
        <v>0</v>
      </c>
      <c r="BG305" s="228">
        <f>IF(N305="zákl. přenesená",J305,0)</f>
        <v>0</v>
      </c>
      <c r="BH305" s="228">
        <f>IF(N305="sníž. přenesená",J305,0)</f>
        <v>0</v>
      </c>
      <c r="BI305" s="228">
        <f>IF(N305="nulová",J305,0)</f>
        <v>0</v>
      </c>
      <c r="BJ305" s="16" t="s">
        <v>81</v>
      </c>
      <c r="BK305" s="228">
        <f>ROUND(I305*H305,2)</f>
        <v>0</v>
      </c>
      <c r="BL305" s="16" t="s">
        <v>128</v>
      </c>
      <c r="BM305" s="227" t="s">
        <v>443</v>
      </c>
    </row>
    <row r="306" spans="1:47" s="2" customFormat="1" ht="12">
      <c r="A306" s="37"/>
      <c r="B306" s="38"/>
      <c r="C306" s="39"/>
      <c r="D306" s="256" t="s">
        <v>140</v>
      </c>
      <c r="E306" s="39"/>
      <c r="F306" s="257" t="s">
        <v>444</v>
      </c>
      <c r="G306" s="39"/>
      <c r="H306" s="39"/>
      <c r="I306" s="231"/>
      <c r="J306" s="39"/>
      <c r="K306" s="39"/>
      <c r="L306" s="43"/>
      <c r="M306" s="232"/>
      <c r="N306" s="233"/>
      <c r="O306" s="90"/>
      <c r="P306" s="90"/>
      <c r="Q306" s="90"/>
      <c r="R306" s="90"/>
      <c r="S306" s="90"/>
      <c r="T306" s="90"/>
      <c r="U306" s="91"/>
      <c r="V306" s="37"/>
      <c r="W306" s="37"/>
      <c r="X306" s="37"/>
      <c r="Y306" s="37"/>
      <c r="Z306" s="37"/>
      <c r="AA306" s="37"/>
      <c r="AB306" s="37"/>
      <c r="AC306" s="37"/>
      <c r="AD306" s="37"/>
      <c r="AE306" s="37"/>
      <c r="AT306" s="16" t="s">
        <v>140</v>
      </c>
      <c r="AU306" s="16" t="s">
        <v>83</v>
      </c>
    </row>
    <row r="307" spans="1:47" s="2" customFormat="1" ht="12">
      <c r="A307" s="37"/>
      <c r="B307" s="38"/>
      <c r="C307" s="39"/>
      <c r="D307" s="229" t="s">
        <v>130</v>
      </c>
      <c r="E307" s="39"/>
      <c r="F307" s="230" t="s">
        <v>445</v>
      </c>
      <c r="G307" s="39"/>
      <c r="H307" s="39"/>
      <c r="I307" s="231"/>
      <c r="J307" s="39"/>
      <c r="K307" s="39"/>
      <c r="L307" s="43"/>
      <c r="M307" s="232"/>
      <c r="N307" s="233"/>
      <c r="O307" s="90"/>
      <c r="P307" s="90"/>
      <c r="Q307" s="90"/>
      <c r="R307" s="90"/>
      <c r="S307" s="90"/>
      <c r="T307" s="90"/>
      <c r="U307" s="91"/>
      <c r="V307" s="37"/>
      <c r="W307" s="37"/>
      <c r="X307" s="37"/>
      <c r="Y307" s="37"/>
      <c r="Z307" s="37"/>
      <c r="AA307" s="37"/>
      <c r="AB307" s="37"/>
      <c r="AC307" s="37"/>
      <c r="AD307" s="37"/>
      <c r="AE307" s="37"/>
      <c r="AT307" s="16" t="s">
        <v>130</v>
      </c>
      <c r="AU307" s="16" t="s">
        <v>83</v>
      </c>
    </row>
    <row r="308" spans="1:51" s="13" customFormat="1" ht="12">
      <c r="A308" s="13"/>
      <c r="B308" s="234"/>
      <c r="C308" s="235"/>
      <c r="D308" s="229" t="s">
        <v>132</v>
      </c>
      <c r="E308" s="236" t="s">
        <v>1</v>
      </c>
      <c r="F308" s="237" t="s">
        <v>446</v>
      </c>
      <c r="G308" s="235"/>
      <c r="H308" s="238">
        <v>1800.029</v>
      </c>
      <c r="I308" s="239"/>
      <c r="J308" s="235"/>
      <c r="K308" s="235"/>
      <c r="L308" s="240"/>
      <c r="M308" s="241"/>
      <c r="N308" s="242"/>
      <c r="O308" s="242"/>
      <c r="P308" s="242"/>
      <c r="Q308" s="242"/>
      <c r="R308" s="242"/>
      <c r="S308" s="242"/>
      <c r="T308" s="242"/>
      <c r="U308" s="243"/>
      <c r="V308" s="13"/>
      <c r="W308" s="13"/>
      <c r="X308" s="13"/>
      <c r="Y308" s="13"/>
      <c r="Z308" s="13"/>
      <c r="AA308" s="13"/>
      <c r="AB308" s="13"/>
      <c r="AC308" s="13"/>
      <c r="AD308" s="13"/>
      <c r="AE308" s="13"/>
      <c r="AT308" s="244" t="s">
        <v>132</v>
      </c>
      <c r="AU308" s="244" t="s">
        <v>83</v>
      </c>
      <c r="AV308" s="13" t="s">
        <v>83</v>
      </c>
      <c r="AW308" s="13" t="s">
        <v>30</v>
      </c>
      <c r="AX308" s="13" t="s">
        <v>73</v>
      </c>
      <c r="AY308" s="244" t="s">
        <v>122</v>
      </c>
    </row>
    <row r="309" spans="1:51" s="13" customFormat="1" ht="12">
      <c r="A309" s="13"/>
      <c r="B309" s="234"/>
      <c r="C309" s="235"/>
      <c r="D309" s="229" t="s">
        <v>132</v>
      </c>
      <c r="E309" s="236" t="s">
        <v>1</v>
      </c>
      <c r="F309" s="237" t="s">
        <v>447</v>
      </c>
      <c r="G309" s="235"/>
      <c r="H309" s="238">
        <v>24.66</v>
      </c>
      <c r="I309" s="239"/>
      <c r="J309" s="235"/>
      <c r="K309" s="235"/>
      <c r="L309" s="240"/>
      <c r="M309" s="241"/>
      <c r="N309" s="242"/>
      <c r="O309" s="242"/>
      <c r="P309" s="242"/>
      <c r="Q309" s="242"/>
      <c r="R309" s="242"/>
      <c r="S309" s="242"/>
      <c r="T309" s="242"/>
      <c r="U309" s="243"/>
      <c r="V309" s="13"/>
      <c r="W309" s="13"/>
      <c r="X309" s="13"/>
      <c r="Y309" s="13"/>
      <c r="Z309" s="13"/>
      <c r="AA309" s="13"/>
      <c r="AB309" s="13"/>
      <c r="AC309" s="13"/>
      <c r="AD309" s="13"/>
      <c r="AE309" s="13"/>
      <c r="AT309" s="244" t="s">
        <v>132</v>
      </c>
      <c r="AU309" s="244" t="s">
        <v>83</v>
      </c>
      <c r="AV309" s="13" t="s">
        <v>83</v>
      </c>
      <c r="AW309" s="13" t="s">
        <v>30</v>
      </c>
      <c r="AX309" s="13" t="s">
        <v>73</v>
      </c>
      <c r="AY309" s="244" t="s">
        <v>122</v>
      </c>
    </row>
    <row r="310" spans="1:51" s="13" customFormat="1" ht="12">
      <c r="A310" s="13"/>
      <c r="B310" s="234"/>
      <c r="C310" s="235"/>
      <c r="D310" s="229" t="s">
        <v>132</v>
      </c>
      <c r="E310" s="236" t="s">
        <v>1</v>
      </c>
      <c r="F310" s="237" t="s">
        <v>448</v>
      </c>
      <c r="G310" s="235"/>
      <c r="H310" s="238">
        <v>258.446</v>
      </c>
      <c r="I310" s="239"/>
      <c r="J310" s="235"/>
      <c r="K310" s="235"/>
      <c r="L310" s="240"/>
      <c r="M310" s="241"/>
      <c r="N310" s="242"/>
      <c r="O310" s="242"/>
      <c r="P310" s="242"/>
      <c r="Q310" s="242"/>
      <c r="R310" s="242"/>
      <c r="S310" s="242"/>
      <c r="T310" s="242"/>
      <c r="U310" s="243"/>
      <c r="V310" s="13"/>
      <c r="W310" s="13"/>
      <c r="X310" s="13"/>
      <c r="Y310" s="13"/>
      <c r="Z310" s="13"/>
      <c r="AA310" s="13"/>
      <c r="AB310" s="13"/>
      <c r="AC310" s="13"/>
      <c r="AD310" s="13"/>
      <c r="AE310" s="13"/>
      <c r="AT310" s="244" t="s">
        <v>132</v>
      </c>
      <c r="AU310" s="244" t="s">
        <v>83</v>
      </c>
      <c r="AV310" s="13" t="s">
        <v>83</v>
      </c>
      <c r="AW310" s="13" t="s">
        <v>30</v>
      </c>
      <c r="AX310" s="13" t="s">
        <v>73</v>
      </c>
      <c r="AY310" s="244" t="s">
        <v>122</v>
      </c>
    </row>
    <row r="311" spans="1:51" s="13" customFormat="1" ht="12">
      <c r="A311" s="13"/>
      <c r="B311" s="234"/>
      <c r="C311" s="235"/>
      <c r="D311" s="229" t="s">
        <v>132</v>
      </c>
      <c r="E311" s="236" t="s">
        <v>1</v>
      </c>
      <c r="F311" s="237" t="s">
        <v>449</v>
      </c>
      <c r="G311" s="235"/>
      <c r="H311" s="238">
        <v>-578.715</v>
      </c>
      <c r="I311" s="239"/>
      <c r="J311" s="235"/>
      <c r="K311" s="235"/>
      <c r="L311" s="240"/>
      <c r="M311" s="241"/>
      <c r="N311" s="242"/>
      <c r="O311" s="242"/>
      <c r="P311" s="242"/>
      <c r="Q311" s="242"/>
      <c r="R311" s="242"/>
      <c r="S311" s="242"/>
      <c r="T311" s="242"/>
      <c r="U311" s="243"/>
      <c r="V311" s="13"/>
      <c r="W311" s="13"/>
      <c r="X311" s="13"/>
      <c r="Y311" s="13"/>
      <c r="Z311" s="13"/>
      <c r="AA311" s="13"/>
      <c r="AB311" s="13"/>
      <c r="AC311" s="13"/>
      <c r="AD311" s="13"/>
      <c r="AE311" s="13"/>
      <c r="AT311" s="244" t="s">
        <v>132</v>
      </c>
      <c r="AU311" s="244" t="s">
        <v>83</v>
      </c>
      <c r="AV311" s="13" t="s">
        <v>83</v>
      </c>
      <c r="AW311" s="13" t="s">
        <v>30</v>
      </c>
      <c r="AX311" s="13" t="s">
        <v>73</v>
      </c>
      <c r="AY311" s="244" t="s">
        <v>122</v>
      </c>
    </row>
    <row r="312" spans="1:51" s="14" customFormat="1" ht="12">
      <c r="A312" s="14"/>
      <c r="B312" s="245"/>
      <c r="C312" s="246"/>
      <c r="D312" s="229" t="s">
        <v>132</v>
      </c>
      <c r="E312" s="247" t="s">
        <v>1</v>
      </c>
      <c r="F312" s="248" t="s">
        <v>135</v>
      </c>
      <c r="G312" s="246"/>
      <c r="H312" s="249">
        <v>1504.42</v>
      </c>
      <c r="I312" s="250"/>
      <c r="J312" s="246"/>
      <c r="K312" s="246"/>
      <c r="L312" s="251"/>
      <c r="M312" s="252"/>
      <c r="N312" s="253"/>
      <c r="O312" s="253"/>
      <c r="P312" s="253"/>
      <c r="Q312" s="253"/>
      <c r="R312" s="253"/>
      <c r="S312" s="253"/>
      <c r="T312" s="253"/>
      <c r="U312" s="254"/>
      <c r="V312" s="14"/>
      <c r="W312" s="14"/>
      <c r="X312" s="14"/>
      <c r="Y312" s="14"/>
      <c r="Z312" s="14"/>
      <c r="AA312" s="14"/>
      <c r="AB312" s="14"/>
      <c r="AC312" s="14"/>
      <c r="AD312" s="14"/>
      <c r="AE312" s="14"/>
      <c r="AT312" s="255" t="s">
        <v>132</v>
      </c>
      <c r="AU312" s="255" t="s">
        <v>83</v>
      </c>
      <c r="AV312" s="14" t="s">
        <v>128</v>
      </c>
      <c r="AW312" s="14" t="s">
        <v>30</v>
      </c>
      <c r="AX312" s="14" t="s">
        <v>81</v>
      </c>
      <c r="AY312" s="255" t="s">
        <v>122</v>
      </c>
    </row>
    <row r="313" spans="1:65" s="2" customFormat="1" ht="37.8" customHeight="1">
      <c r="A313" s="37"/>
      <c r="B313" s="38"/>
      <c r="C313" s="216" t="s">
        <v>450</v>
      </c>
      <c r="D313" s="216" t="s">
        <v>124</v>
      </c>
      <c r="E313" s="217" t="s">
        <v>451</v>
      </c>
      <c r="F313" s="218" t="s">
        <v>452</v>
      </c>
      <c r="G313" s="219" t="s">
        <v>202</v>
      </c>
      <c r="H313" s="220">
        <v>16370.832</v>
      </c>
      <c r="I313" s="221"/>
      <c r="J313" s="222">
        <f>ROUND(I313*H313,2)</f>
        <v>0</v>
      </c>
      <c r="K313" s="218" t="s">
        <v>138</v>
      </c>
      <c r="L313" s="43"/>
      <c r="M313" s="223" t="s">
        <v>1</v>
      </c>
      <c r="N313" s="224" t="s">
        <v>38</v>
      </c>
      <c r="O313" s="90"/>
      <c r="P313" s="225">
        <f>O313*H313</f>
        <v>0</v>
      </c>
      <c r="Q313" s="225">
        <v>0</v>
      </c>
      <c r="R313" s="225">
        <f>Q313*H313</f>
        <v>0</v>
      </c>
      <c r="S313" s="225">
        <v>0</v>
      </c>
      <c r="T313" s="225">
        <f>S313*H313</f>
        <v>0</v>
      </c>
      <c r="U313" s="226" t="s">
        <v>1</v>
      </c>
      <c r="V313" s="37"/>
      <c r="W313" s="37"/>
      <c r="X313" s="37"/>
      <c r="Y313" s="37"/>
      <c r="Z313" s="37"/>
      <c r="AA313" s="37"/>
      <c r="AB313" s="37"/>
      <c r="AC313" s="37"/>
      <c r="AD313" s="37"/>
      <c r="AE313" s="37"/>
      <c r="AR313" s="227" t="s">
        <v>128</v>
      </c>
      <c r="AT313" s="227" t="s">
        <v>124</v>
      </c>
      <c r="AU313" s="227" t="s">
        <v>83</v>
      </c>
      <c r="AY313" s="16" t="s">
        <v>122</v>
      </c>
      <c r="BE313" s="228">
        <f>IF(N313="základní",J313,0)</f>
        <v>0</v>
      </c>
      <c r="BF313" s="228">
        <f>IF(N313="snížená",J313,0)</f>
        <v>0</v>
      </c>
      <c r="BG313" s="228">
        <f>IF(N313="zákl. přenesená",J313,0)</f>
        <v>0</v>
      </c>
      <c r="BH313" s="228">
        <f>IF(N313="sníž. přenesená",J313,0)</f>
        <v>0</v>
      </c>
      <c r="BI313" s="228">
        <f>IF(N313="nulová",J313,0)</f>
        <v>0</v>
      </c>
      <c r="BJ313" s="16" t="s">
        <v>81</v>
      </c>
      <c r="BK313" s="228">
        <f>ROUND(I313*H313,2)</f>
        <v>0</v>
      </c>
      <c r="BL313" s="16" t="s">
        <v>128</v>
      </c>
      <c r="BM313" s="227" t="s">
        <v>453</v>
      </c>
    </row>
    <row r="314" spans="1:47" s="2" customFormat="1" ht="12">
      <c r="A314" s="37"/>
      <c r="B314" s="38"/>
      <c r="C314" s="39"/>
      <c r="D314" s="256" t="s">
        <v>140</v>
      </c>
      <c r="E314" s="39"/>
      <c r="F314" s="257" t="s">
        <v>454</v>
      </c>
      <c r="G314" s="39"/>
      <c r="H314" s="39"/>
      <c r="I314" s="231"/>
      <c r="J314" s="39"/>
      <c r="K314" s="39"/>
      <c r="L314" s="43"/>
      <c r="M314" s="232"/>
      <c r="N314" s="233"/>
      <c r="O314" s="90"/>
      <c r="P314" s="90"/>
      <c r="Q314" s="90"/>
      <c r="R314" s="90"/>
      <c r="S314" s="90"/>
      <c r="T314" s="90"/>
      <c r="U314" s="91"/>
      <c r="V314" s="37"/>
      <c r="W314" s="37"/>
      <c r="X314" s="37"/>
      <c r="Y314" s="37"/>
      <c r="Z314" s="37"/>
      <c r="AA314" s="37"/>
      <c r="AB314" s="37"/>
      <c r="AC314" s="37"/>
      <c r="AD314" s="37"/>
      <c r="AE314" s="37"/>
      <c r="AT314" s="16" t="s">
        <v>140</v>
      </c>
      <c r="AU314" s="16" t="s">
        <v>83</v>
      </c>
    </row>
    <row r="315" spans="1:47" s="2" customFormat="1" ht="12">
      <c r="A315" s="37"/>
      <c r="B315" s="38"/>
      <c r="C315" s="39"/>
      <c r="D315" s="229" t="s">
        <v>130</v>
      </c>
      <c r="E315" s="39"/>
      <c r="F315" s="230" t="s">
        <v>445</v>
      </c>
      <c r="G315" s="39"/>
      <c r="H315" s="39"/>
      <c r="I315" s="231"/>
      <c r="J315" s="39"/>
      <c r="K315" s="39"/>
      <c r="L315" s="43"/>
      <c r="M315" s="232"/>
      <c r="N315" s="233"/>
      <c r="O315" s="90"/>
      <c r="P315" s="90"/>
      <c r="Q315" s="90"/>
      <c r="R315" s="90"/>
      <c r="S315" s="90"/>
      <c r="T315" s="90"/>
      <c r="U315" s="91"/>
      <c r="V315" s="37"/>
      <c r="W315" s="37"/>
      <c r="X315" s="37"/>
      <c r="Y315" s="37"/>
      <c r="Z315" s="37"/>
      <c r="AA315" s="37"/>
      <c r="AB315" s="37"/>
      <c r="AC315" s="37"/>
      <c r="AD315" s="37"/>
      <c r="AE315" s="37"/>
      <c r="AT315" s="16" t="s">
        <v>130</v>
      </c>
      <c r="AU315" s="16" t="s">
        <v>83</v>
      </c>
    </row>
    <row r="316" spans="1:51" s="13" customFormat="1" ht="12">
      <c r="A316" s="13"/>
      <c r="B316" s="234"/>
      <c r="C316" s="235"/>
      <c r="D316" s="229" t="s">
        <v>132</v>
      </c>
      <c r="E316" s="236" t="s">
        <v>1</v>
      </c>
      <c r="F316" s="237" t="s">
        <v>455</v>
      </c>
      <c r="G316" s="235"/>
      <c r="H316" s="238">
        <v>10991.826</v>
      </c>
      <c r="I316" s="239"/>
      <c r="J316" s="235"/>
      <c r="K316" s="235"/>
      <c r="L316" s="240"/>
      <c r="M316" s="241"/>
      <c r="N316" s="242"/>
      <c r="O316" s="242"/>
      <c r="P316" s="242"/>
      <c r="Q316" s="242"/>
      <c r="R316" s="242"/>
      <c r="S316" s="242"/>
      <c r="T316" s="242"/>
      <c r="U316" s="243"/>
      <c r="V316" s="13"/>
      <c r="W316" s="13"/>
      <c r="X316" s="13"/>
      <c r="Y316" s="13"/>
      <c r="Z316" s="13"/>
      <c r="AA316" s="13"/>
      <c r="AB316" s="13"/>
      <c r="AC316" s="13"/>
      <c r="AD316" s="13"/>
      <c r="AE316" s="13"/>
      <c r="AT316" s="244" t="s">
        <v>132</v>
      </c>
      <c r="AU316" s="244" t="s">
        <v>83</v>
      </c>
      <c r="AV316" s="13" t="s">
        <v>83</v>
      </c>
      <c r="AW316" s="13" t="s">
        <v>30</v>
      </c>
      <c r="AX316" s="13" t="s">
        <v>73</v>
      </c>
      <c r="AY316" s="244" t="s">
        <v>122</v>
      </c>
    </row>
    <row r="317" spans="1:51" s="13" customFormat="1" ht="12">
      <c r="A317" s="13"/>
      <c r="B317" s="234"/>
      <c r="C317" s="235"/>
      <c r="D317" s="229" t="s">
        <v>132</v>
      </c>
      <c r="E317" s="236" t="s">
        <v>1</v>
      </c>
      <c r="F317" s="237" t="s">
        <v>456</v>
      </c>
      <c r="G317" s="235"/>
      <c r="H317" s="238">
        <v>468.54</v>
      </c>
      <c r="I317" s="239"/>
      <c r="J317" s="235"/>
      <c r="K317" s="235"/>
      <c r="L317" s="240"/>
      <c r="M317" s="241"/>
      <c r="N317" s="242"/>
      <c r="O317" s="242"/>
      <c r="P317" s="242"/>
      <c r="Q317" s="242"/>
      <c r="R317" s="242"/>
      <c r="S317" s="242"/>
      <c r="T317" s="242"/>
      <c r="U317" s="243"/>
      <c r="V317" s="13"/>
      <c r="W317" s="13"/>
      <c r="X317" s="13"/>
      <c r="Y317" s="13"/>
      <c r="Z317" s="13"/>
      <c r="AA317" s="13"/>
      <c r="AB317" s="13"/>
      <c r="AC317" s="13"/>
      <c r="AD317" s="13"/>
      <c r="AE317" s="13"/>
      <c r="AT317" s="244" t="s">
        <v>132</v>
      </c>
      <c r="AU317" s="244" t="s">
        <v>83</v>
      </c>
      <c r="AV317" s="13" t="s">
        <v>83</v>
      </c>
      <c r="AW317" s="13" t="s">
        <v>30</v>
      </c>
      <c r="AX317" s="13" t="s">
        <v>73</v>
      </c>
      <c r="AY317" s="244" t="s">
        <v>122</v>
      </c>
    </row>
    <row r="318" spans="1:51" s="13" customFormat="1" ht="12">
      <c r="A318" s="13"/>
      <c r="B318" s="234"/>
      <c r="C318" s="235"/>
      <c r="D318" s="229" t="s">
        <v>132</v>
      </c>
      <c r="E318" s="236" t="s">
        <v>1</v>
      </c>
      <c r="F318" s="237" t="s">
        <v>457</v>
      </c>
      <c r="G318" s="235"/>
      <c r="H318" s="238">
        <v>4910.466</v>
      </c>
      <c r="I318" s="239"/>
      <c r="J318" s="235"/>
      <c r="K318" s="235"/>
      <c r="L318" s="240"/>
      <c r="M318" s="241"/>
      <c r="N318" s="242"/>
      <c r="O318" s="242"/>
      <c r="P318" s="242"/>
      <c r="Q318" s="242"/>
      <c r="R318" s="242"/>
      <c r="S318" s="242"/>
      <c r="T318" s="242"/>
      <c r="U318" s="243"/>
      <c r="V318" s="13"/>
      <c r="W318" s="13"/>
      <c r="X318" s="13"/>
      <c r="Y318" s="13"/>
      <c r="Z318" s="13"/>
      <c r="AA318" s="13"/>
      <c r="AB318" s="13"/>
      <c r="AC318" s="13"/>
      <c r="AD318" s="13"/>
      <c r="AE318" s="13"/>
      <c r="AT318" s="244" t="s">
        <v>132</v>
      </c>
      <c r="AU318" s="244" t="s">
        <v>83</v>
      </c>
      <c r="AV318" s="13" t="s">
        <v>83</v>
      </c>
      <c r="AW318" s="13" t="s">
        <v>30</v>
      </c>
      <c r="AX318" s="13" t="s">
        <v>73</v>
      </c>
      <c r="AY318" s="244" t="s">
        <v>122</v>
      </c>
    </row>
    <row r="319" spans="1:51" s="14" customFormat="1" ht="12">
      <c r="A319" s="14"/>
      <c r="B319" s="245"/>
      <c r="C319" s="246"/>
      <c r="D319" s="229" t="s">
        <v>132</v>
      </c>
      <c r="E319" s="247" t="s">
        <v>1</v>
      </c>
      <c r="F319" s="248" t="s">
        <v>135</v>
      </c>
      <c r="G319" s="246"/>
      <c r="H319" s="249">
        <v>16370.832</v>
      </c>
      <c r="I319" s="250"/>
      <c r="J319" s="246"/>
      <c r="K319" s="246"/>
      <c r="L319" s="251"/>
      <c r="M319" s="252"/>
      <c r="N319" s="253"/>
      <c r="O319" s="253"/>
      <c r="P319" s="253"/>
      <c r="Q319" s="253"/>
      <c r="R319" s="253"/>
      <c r="S319" s="253"/>
      <c r="T319" s="253"/>
      <c r="U319" s="254"/>
      <c r="V319" s="14"/>
      <c r="W319" s="14"/>
      <c r="X319" s="14"/>
      <c r="Y319" s="14"/>
      <c r="Z319" s="14"/>
      <c r="AA319" s="14"/>
      <c r="AB319" s="14"/>
      <c r="AC319" s="14"/>
      <c r="AD319" s="14"/>
      <c r="AE319" s="14"/>
      <c r="AT319" s="255" t="s">
        <v>132</v>
      </c>
      <c r="AU319" s="255" t="s">
        <v>83</v>
      </c>
      <c r="AV319" s="14" t="s">
        <v>128</v>
      </c>
      <c r="AW319" s="14" t="s">
        <v>30</v>
      </c>
      <c r="AX319" s="14" t="s">
        <v>81</v>
      </c>
      <c r="AY319" s="255" t="s">
        <v>122</v>
      </c>
    </row>
    <row r="320" spans="1:65" s="2" customFormat="1" ht="37.8" customHeight="1">
      <c r="A320" s="37"/>
      <c r="B320" s="38"/>
      <c r="C320" s="216" t="s">
        <v>458</v>
      </c>
      <c r="D320" s="216" t="s">
        <v>124</v>
      </c>
      <c r="E320" s="217" t="s">
        <v>459</v>
      </c>
      <c r="F320" s="218" t="s">
        <v>460</v>
      </c>
      <c r="G320" s="219" t="s">
        <v>202</v>
      </c>
      <c r="H320" s="220">
        <v>0.324</v>
      </c>
      <c r="I320" s="221"/>
      <c r="J320" s="222">
        <f>ROUND(I320*H320,2)</f>
        <v>0</v>
      </c>
      <c r="K320" s="218" t="s">
        <v>138</v>
      </c>
      <c r="L320" s="43"/>
      <c r="M320" s="223" t="s">
        <v>1</v>
      </c>
      <c r="N320" s="224" t="s">
        <v>38</v>
      </c>
      <c r="O320" s="90"/>
      <c r="P320" s="225">
        <f>O320*H320</f>
        <v>0</v>
      </c>
      <c r="Q320" s="225">
        <v>0</v>
      </c>
      <c r="R320" s="225">
        <f>Q320*H320</f>
        <v>0</v>
      </c>
      <c r="S320" s="225">
        <v>0</v>
      </c>
      <c r="T320" s="225">
        <f>S320*H320</f>
        <v>0</v>
      </c>
      <c r="U320" s="226" t="s">
        <v>1</v>
      </c>
      <c r="V320" s="37"/>
      <c r="W320" s="37"/>
      <c r="X320" s="37"/>
      <c r="Y320" s="37"/>
      <c r="Z320" s="37"/>
      <c r="AA320" s="37"/>
      <c r="AB320" s="37"/>
      <c r="AC320" s="37"/>
      <c r="AD320" s="37"/>
      <c r="AE320" s="37"/>
      <c r="AR320" s="227" t="s">
        <v>128</v>
      </c>
      <c r="AT320" s="227" t="s">
        <v>124</v>
      </c>
      <c r="AU320" s="227" t="s">
        <v>83</v>
      </c>
      <c r="AY320" s="16" t="s">
        <v>122</v>
      </c>
      <c r="BE320" s="228">
        <f>IF(N320="základní",J320,0)</f>
        <v>0</v>
      </c>
      <c r="BF320" s="228">
        <f>IF(N320="snížená",J320,0)</f>
        <v>0</v>
      </c>
      <c r="BG320" s="228">
        <f>IF(N320="zákl. přenesená",J320,0)</f>
        <v>0</v>
      </c>
      <c r="BH320" s="228">
        <f>IF(N320="sníž. přenesená",J320,0)</f>
        <v>0</v>
      </c>
      <c r="BI320" s="228">
        <f>IF(N320="nulová",J320,0)</f>
        <v>0</v>
      </c>
      <c r="BJ320" s="16" t="s">
        <v>81</v>
      </c>
      <c r="BK320" s="228">
        <f>ROUND(I320*H320,2)</f>
        <v>0</v>
      </c>
      <c r="BL320" s="16" t="s">
        <v>128</v>
      </c>
      <c r="BM320" s="227" t="s">
        <v>461</v>
      </c>
    </row>
    <row r="321" spans="1:47" s="2" customFormat="1" ht="12">
      <c r="A321" s="37"/>
      <c r="B321" s="38"/>
      <c r="C321" s="39"/>
      <c r="D321" s="256" t="s">
        <v>140</v>
      </c>
      <c r="E321" s="39"/>
      <c r="F321" s="257" t="s">
        <v>462</v>
      </c>
      <c r="G321" s="39"/>
      <c r="H321" s="39"/>
      <c r="I321" s="231"/>
      <c r="J321" s="39"/>
      <c r="K321" s="39"/>
      <c r="L321" s="43"/>
      <c r="M321" s="232"/>
      <c r="N321" s="233"/>
      <c r="O321" s="90"/>
      <c r="P321" s="90"/>
      <c r="Q321" s="90"/>
      <c r="R321" s="90"/>
      <c r="S321" s="90"/>
      <c r="T321" s="90"/>
      <c r="U321" s="91"/>
      <c r="V321" s="37"/>
      <c r="W321" s="37"/>
      <c r="X321" s="37"/>
      <c r="Y321" s="37"/>
      <c r="Z321" s="37"/>
      <c r="AA321" s="37"/>
      <c r="AB321" s="37"/>
      <c r="AC321" s="37"/>
      <c r="AD321" s="37"/>
      <c r="AE321" s="37"/>
      <c r="AT321" s="16" t="s">
        <v>140</v>
      </c>
      <c r="AU321" s="16" t="s">
        <v>83</v>
      </c>
    </row>
    <row r="322" spans="1:47" s="2" customFormat="1" ht="12">
      <c r="A322" s="37"/>
      <c r="B322" s="38"/>
      <c r="C322" s="39"/>
      <c r="D322" s="229" t="s">
        <v>130</v>
      </c>
      <c r="E322" s="39"/>
      <c r="F322" s="230" t="s">
        <v>463</v>
      </c>
      <c r="G322" s="39"/>
      <c r="H322" s="39"/>
      <c r="I322" s="231"/>
      <c r="J322" s="39"/>
      <c r="K322" s="39"/>
      <c r="L322" s="43"/>
      <c r="M322" s="232"/>
      <c r="N322" s="233"/>
      <c r="O322" s="90"/>
      <c r="P322" s="90"/>
      <c r="Q322" s="90"/>
      <c r="R322" s="90"/>
      <c r="S322" s="90"/>
      <c r="T322" s="90"/>
      <c r="U322" s="91"/>
      <c r="V322" s="37"/>
      <c r="W322" s="37"/>
      <c r="X322" s="37"/>
      <c r="Y322" s="37"/>
      <c r="Z322" s="37"/>
      <c r="AA322" s="37"/>
      <c r="AB322" s="37"/>
      <c r="AC322" s="37"/>
      <c r="AD322" s="37"/>
      <c r="AE322" s="37"/>
      <c r="AT322" s="16" t="s">
        <v>130</v>
      </c>
      <c r="AU322" s="16" t="s">
        <v>83</v>
      </c>
    </row>
    <row r="323" spans="1:51" s="13" customFormat="1" ht="12">
      <c r="A323" s="13"/>
      <c r="B323" s="234"/>
      <c r="C323" s="235"/>
      <c r="D323" s="229" t="s">
        <v>132</v>
      </c>
      <c r="E323" s="236" t="s">
        <v>1</v>
      </c>
      <c r="F323" s="237" t="s">
        <v>464</v>
      </c>
      <c r="G323" s="235"/>
      <c r="H323" s="238">
        <v>0.324</v>
      </c>
      <c r="I323" s="239"/>
      <c r="J323" s="235"/>
      <c r="K323" s="235"/>
      <c r="L323" s="240"/>
      <c r="M323" s="241"/>
      <c r="N323" s="242"/>
      <c r="O323" s="242"/>
      <c r="P323" s="242"/>
      <c r="Q323" s="242"/>
      <c r="R323" s="242"/>
      <c r="S323" s="242"/>
      <c r="T323" s="242"/>
      <c r="U323" s="243"/>
      <c r="V323" s="13"/>
      <c r="W323" s="13"/>
      <c r="X323" s="13"/>
      <c r="Y323" s="13"/>
      <c r="Z323" s="13"/>
      <c r="AA323" s="13"/>
      <c r="AB323" s="13"/>
      <c r="AC323" s="13"/>
      <c r="AD323" s="13"/>
      <c r="AE323" s="13"/>
      <c r="AT323" s="244" t="s">
        <v>132</v>
      </c>
      <c r="AU323" s="244" t="s">
        <v>83</v>
      </c>
      <c r="AV323" s="13" t="s">
        <v>83</v>
      </c>
      <c r="AW323" s="13" t="s">
        <v>30</v>
      </c>
      <c r="AX323" s="13" t="s">
        <v>81</v>
      </c>
      <c r="AY323" s="244" t="s">
        <v>122</v>
      </c>
    </row>
    <row r="324" spans="1:65" s="2" customFormat="1" ht="49.05" customHeight="1">
      <c r="A324" s="37"/>
      <c r="B324" s="38"/>
      <c r="C324" s="216" t="s">
        <v>465</v>
      </c>
      <c r="D324" s="216" t="s">
        <v>124</v>
      </c>
      <c r="E324" s="217" t="s">
        <v>466</v>
      </c>
      <c r="F324" s="218" t="s">
        <v>467</v>
      </c>
      <c r="G324" s="219" t="s">
        <v>202</v>
      </c>
      <c r="H324" s="220">
        <v>6.156</v>
      </c>
      <c r="I324" s="221"/>
      <c r="J324" s="222">
        <f>ROUND(I324*H324,2)</f>
        <v>0</v>
      </c>
      <c r="K324" s="218" t="s">
        <v>138</v>
      </c>
      <c r="L324" s="43"/>
      <c r="M324" s="223" t="s">
        <v>1</v>
      </c>
      <c r="N324" s="224" t="s">
        <v>38</v>
      </c>
      <c r="O324" s="90"/>
      <c r="P324" s="225">
        <f>O324*H324</f>
        <v>0</v>
      </c>
      <c r="Q324" s="225">
        <v>0</v>
      </c>
      <c r="R324" s="225">
        <f>Q324*H324</f>
        <v>0</v>
      </c>
      <c r="S324" s="225">
        <v>0</v>
      </c>
      <c r="T324" s="225">
        <f>S324*H324</f>
        <v>0</v>
      </c>
      <c r="U324" s="226" t="s">
        <v>1</v>
      </c>
      <c r="V324" s="37"/>
      <c r="W324" s="37"/>
      <c r="X324" s="37"/>
      <c r="Y324" s="37"/>
      <c r="Z324" s="37"/>
      <c r="AA324" s="37"/>
      <c r="AB324" s="37"/>
      <c r="AC324" s="37"/>
      <c r="AD324" s="37"/>
      <c r="AE324" s="37"/>
      <c r="AR324" s="227" t="s">
        <v>128</v>
      </c>
      <c r="AT324" s="227" t="s">
        <v>124</v>
      </c>
      <c r="AU324" s="227" t="s">
        <v>83</v>
      </c>
      <c r="AY324" s="16" t="s">
        <v>122</v>
      </c>
      <c r="BE324" s="228">
        <f>IF(N324="základní",J324,0)</f>
        <v>0</v>
      </c>
      <c r="BF324" s="228">
        <f>IF(N324="snížená",J324,0)</f>
        <v>0</v>
      </c>
      <c r="BG324" s="228">
        <f>IF(N324="zákl. přenesená",J324,0)</f>
        <v>0</v>
      </c>
      <c r="BH324" s="228">
        <f>IF(N324="sníž. přenesená",J324,0)</f>
        <v>0</v>
      </c>
      <c r="BI324" s="228">
        <f>IF(N324="nulová",J324,0)</f>
        <v>0</v>
      </c>
      <c r="BJ324" s="16" t="s">
        <v>81</v>
      </c>
      <c r="BK324" s="228">
        <f>ROUND(I324*H324,2)</f>
        <v>0</v>
      </c>
      <c r="BL324" s="16" t="s">
        <v>128</v>
      </c>
      <c r="BM324" s="227" t="s">
        <v>468</v>
      </c>
    </row>
    <row r="325" spans="1:47" s="2" customFormat="1" ht="12">
      <c r="A325" s="37"/>
      <c r="B325" s="38"/>
      <c r="C325" s="39"/>
      <c r="D325" s="256" t="s">
        <v>140</v>
      </c>
      <c r="E325" s="39"/>
      <c r="F325" s="257" t="s">
        <v>469</v>
      </c>
      <c r="G325" s="39"/>
      <c r="H325" s="39"/>
      <c r="I325" s="231"/>
      <c r="J325" s="39"/>
      <c r="K325" s="39"/>
      <c r="L325" s="43"/>
      <c r="M325" s="232"/>
      <c r="N325" s="233"/>
      <c r="O325" s="90"/>
      <c r="P325" s="90"/>
      <c r="Q325" s="90"/>
      <c r="R325" s="90"/>
      <c r="S325" s="90"/>
      <c r="T325" s="90"/>
      <c r="U325" s="91"/>
      <c r="V325" s="37"/>
      <c r="W325" s="37"/>
      <c r="X325" s="37"/>
      <c r="Y325" s="37"/>
      <c r="Z325" s="37"/>
      <c r="AA325" s="37"/>
      <c r="AB325" s="37"/>
      <c r="AC325" s="37"/>
      <c r="AD325" s="37"/>
      <c r="AE325" s="37"/>
      <c r="AT325" s="16" t="s">
        <v>140</v>
      </c>
      <c r="AU325" s="16" t="s">
        <v>83</v>
      </c>
    </row>
    <row r="326" spans="1:47" s="2" customFormat="1" ht="12">
      <c r="A326" s="37"/>
      <c r="B326" s="38"/>
      <c r="C326" s="39"/>
      <c r="D326" s="229" t="s">
        <v>130</v>
      </c>
      <c r="E326" s="39"/>
      <c r="F326" s="230" t="s">
        <v>463</v>
      </c>
      <c r="G326" s="39"/>
      <c r="H326" s="39"/>
      <c r="I326" s="231"/>
      <c r="J326" s="39"/>
      <c r="K326" s="39"/>
      <c r="L326" s="43"/>
      <c r="M326" s="232"/>
      <c r="N326" s="233"/>
      <c r="O326" s="90"/>
      <c r="P326" s="90"/>
      <c r="Q326" s="90"/>
      <c r="R326" s="90"/>
      <c r="S326" s="90"/>
      <c r="T326" s="90"/>
      <c r="U326" s="91"/>
      <c r="V326" s="37"/>
      <c r="W326" s="37"/>
      <c r="X326" s="37"/>
      <c r="Y326" s="37"/>
      <c r="Z326" s="37"/>
      <c r="AA326" s="37"/>
      <c r="AB326" s="37"/>
      <c r="AC326" s="37"/>
      <c r="AD326" s="37"/>
      <c r="AE326" s="37"/>
      <c r="AT326" s="16" t="s">
        <v>130</v>
      </c>
      <c r="AU326" s="16" t="s">
        <v>83</v>
      </c>
    </row>
    <row r="327" spans="1:51" s="13" customFormat="1" ht="12">
      <c r="A327" s="13"/>
      <c r="B327" s="234"/>
      <c r="C327" s="235"/>
      <c r="D327" s="229" t="s">
        <v>132</v>
      </c>
      <c r="E327" s="236" t="s">
        <v>1</v>
      </c>
      <c r="F327" s="237" t="s">
        <v>470</v>
      </c>
      <c r="G327" s="235"/>
      <c r="H327" s="238">
        <v>6.156</v>
      </c>
      <c r="I327" s="239"/>
      <c r="J327" s="235"/>
      <c r="K327" s="235"/>
      <c r="L327" s="240"/>
      <c r="M327" s="241"/>
      <c r="N327" s="242"/>
      <c r="O327" s="242"/>
      <c r="P327" s="242"/>
      <c r="Q327" s="242"/>
      <c r="R327" s="242"/>
      <c r="S327" s="242"/>
      <c r="T327" s="242"/>
      <c r="U327" s="243"/>
      <c r="V327" s="13"/>
      <c r="W327" s="13"/>
      <c r="X327" s="13"/>
      <c r="Y327" s="13"/>
      <c r="Z327" s="13"/>
      <c r="AA327" s="13"/>
      <c r="AB327" s="13"/>
      <c r="AC327" s="13"/>
      <c r="AD327" s="13"/>
      <c r="AE327" s="13"/>
      <c r="AT327" s="244" t="s">
        <v>132</v>
      </c>
      <c r="AU327" s="244" t="s">
        <v>83</v>
      </c>
      <c r="AV327" s="13" t="s">
        <v>83</v>
      </c>
      <c r="AW327" s="13" t="s">
        <v>30</v>
      </c>
      <c r="AX327" s="13" t="s">
        <v>81</v>
      </c>
      <c r="AY327" s="244" t="s">
        <v>122</v>
      </c>
    </row>
    <row r="328" spans="1:65" s="2" customFormat="1" ht="44.25" customHeight="1">
      <c r="A328" s="37"/>
      <c r="B328" s="38"/>
      <c r="C328" s="216" t="s">
        <v>471</v>
      </c>
      <c r="D328" s="216" t="s">
        <v>124</v>
      </c>
      <c r="E328" s="217" t="s">
        <v>472</v>
      </c>
      <c r="F328" s="218" t="s">
        <v>473</v>
      </c>
      <c r="G328" s="219" t="s">
        <v>202</v>
      </c>
      <c r="H328" s="220">
        <v>24.66</v>
      </c>
      <c r="I328" s="221"/>
      <c r="J328" s="222">
        <f>ROUND(I328*H328,2)</f>
        <v>0</v>
      </c>
      <c r="K328" s="218" t="s">
        <v>138</v>
      </c>
      <c r="L328" s="43"/>
      <c r="M328" s="223" t="s">
        <v>1</v>
      </c>
      <c r="N328" s="224" t="s">
        <v>38</v>
      </c>
      <c r="O328" s="90"/>
      <c r="P328" s="225">
        <f>O328*H328</f>
        <v>0</v>
      </c>
      <c r="Q328" s="225">
        <v>0</v>
      </c>
      <c r="R328" s="225">
        <f>Q328*H328</f>
        <v>0</v>
      </c>
      <c r="S328" s="225">
        <v>0</v>
      </c>
      <c r="T328" s="225">
        <f>S328*H328</f>
        <v>0</v>
      </c>
      <c r="U328" s="226" t="s">
        <v>1</v>
      </c>
      <c r="V328" s="37"/>
      <c r="W328" s="37"/>
      <c r="X328" s="37"/>
      <c r="Y328" s="37"/>
      <c r="Z328" s="37"/>
      <c r="AA328" s="37"/>
      <c r="AB328" s="37"/>
      <c r="AC328" s="37"/>
      <c r="AD328" s="37"/>
      <c r="AE328" s="37"/>
      <c r="AR328" s="227" t="s">
        <v>128</v>
      </c>
      <c r="AT328" s="227" t="s">
        <v>124</v>
      </c>
      <c r="AU328" s="227" t="s">
        <v>83</v>
      </c>
      <c r="AY328" s="16" t="s">
        <v>122</v>
      </c>
      <c r="BE328" s="228">
        <f>IF(N328="základní",J328,0)</f>
        <v>0</v>
      </c>
      <c r="BF328" s="228">
        <f>IF(N328="snížená",J328,0)</f>
        <v>0</v>
      </c>
      <c r="BG328" s="228">
        <f>IF(N328="zákl. přenesená",J328,0)</f>
        <v>0</v>
      </c>
      <c r="BH328" s="228">
        <f>IF(N328="sníž. přenesená",J328,0)</f>
        <v>0</v>
      </c>
      <c r="BI328" s="228">
        <f>IF(N328="nulová",J328,0)</f>
        <v>0</v>
      </c>
      <c r="BJ328" s="16" t="s">
        <v>81</v>
      </c>
      <c r="BK328" s="228">
        <f>ROUND(I328*H328,2)</f>
        <v>0</v>
      </c>
      <c r="BL328" s="16" t="s">
        <v>128</v>
      </c>
      <c r="BM328" s="227" t="s">
        <v>474</v>
      </c>
    </row>
    <row r="329" spans="1:47" s="2" customFormat="1" ht="12">
      <c r="A329" s="37"/>
      <c r="B329" s="38"/>
      <c r="C329" s="39"/>
      <c r="D329" s="256" t="s">
        <v>140</v>
      </c>
      <c r="E329" s="39"/>
      <c r="F329" s="257" t="s">
        <v>475</v>
      </c>
      <c r="G329" s="39"/>
      <c r="H329" s="39"/>
      <c r="I329" s="231"/>
      <c r="J329" s="39"/>
      <c r="K329" s="39"/>
      <c r="L329" s="43"/>
      <c r="M329" s="232"/>
      <c r="N329" s="233"/>
      <c r="O329" s="90"/>
      <c r="P329" s="90"/>
      <c r="Q329" s="90"/>
      <c r="R329" s="90"/>
      <c r="S329" s="90"/>
      <c r="T329" s="90"/>
      <c r="U329" s="91"/>
      <c r="V329" s="37"/>
      <c r="W329" s="37"/>
      <c r="X329" s="37"/>
      <c r="Y329" s="37"/>
      <c r="Z329" s="37"/>
      <c r="AA329" s="37"/>
      <c r="AB329" s="37"/>
      <c r="AC329" s="37"/>
      <c r="AD329" s="37"/>
      <c r="AE329" s="37"/>
      <c r="AT329" s="16" t="s">
        <v>140</v>
      </c>
      <c r="AU329" s="16" t="s">
        <v>83</v>
      </c>
    </row>
    <row r="330" spans="1:51" s="13" customFormat="1" ht="12">
      <c r="A330" s="13"/>
      <c r="B330" s="234"/>
      <c r="C330" s="235"/>
      <c r="D330" s="229" t="s">
        <v>132</v>
      </c>
      <c r="E330" s="236" t="s">
        <v>1</v>
      </c>
      <c r="F330" s="237" t="s">
        <v>476</v>
      </c>
      <c r="G330" s="235"/>
      <c r="H330" s="238">
        <v>24.66</v>
      </c>
      <c r="I330" s="239"/>
      <c r="J330" s="235"/>
      <c r="K330" s="235"/>
      <c r="L330" s="240"/>
      <c r="M330" s="241"/>
      <c r="N330" s="242"/>
      <c r="O330" s="242"/>
      <c r="P330" s="242"/>
      <c r="Q330" s="242"/>
      <c r="R330" s="242"/>
      <c r="S330" s="242"/>
      <c r="T330" s="242"/>
      <c r="U330" s="243"/>
      <c r="V330" s="13"/>
      <c r="W330" s="13"/>
      <c r="X330" s="13"/>
      <c r="Y330" s="13"/>
      <c r="Z330" s="13"/>
      <c r="AA330" s="13"/>
      <c r="AB330" s="13"/>
      <c r="AC330" s="13"/>
      <c r="AD330" s="13"/>
      <c r="AE330" s="13"/>
      <c r="AT330" s="244" t="s">
        <v>132</v>
      </c>
      <c r="AU330" s="244" t="s">
        <v>83</v>
      </c>
      <c r="AV330" s="13" t="s">
        <v>83</v>
      </c>
      <c r="AW330" s="13" t="s">
        <v>30</v>
      </c>
      <c r="AX330" s="13" t="s">
        <v>81</v>
      </c>
      <c r="AY330" s="244" t="s">
        <v>122</v>
      </c>
    </row>
    <row r="331" spans="1:65" s="2" customFormat="1" ht="44.25" customHeight="1">
      <c r="A331" s="37"/>
      <c r="B331" s="38"/>
      <c r="C331" s="216" t="s">
        <v>477</v>
      </c>
      <c r="D331" s="216" t="s">
        <v>124</v>
      </c>
      <c r="E331" s="217" t="s">
        <v>478</v>
      </c>
      <c r="F331" s="218" t="s">
        <v>479</v>
      </c>
      <c r="G331" s="219" t="s">
        <v>202</v>
      </c>
      <c r="H331" s="220">
        <v>258.446</v>
      </c>
      <c r="I331" s="221"/>
      <c r="J331" s="222">
        <f>ROUND(I331*H331,2)</f>
        <v>0</v>
      </c>
      <c r="K331" s="218" t="s">
        <v>138</v>
      </c>
      <c r="L331" s="43"/>
      <c r="M331" s="223" t="s">
        <v>1</v>
      </c>
      <c r="N331" s="224" t="s">
        <v>38</v>
      </c>
      <c r="O331" s="90"/>
      <c r="P331" s="225">
        <f>O331*H331</f>
        <v>0</v>
      </c>
      <c r="Q331" s="225">
        <v>0</v>
      </c>
      <c r="R331" s="225">
        <f>Q331*H331</f>
        <v>0</v>
      </c>
      <c r="S331" s="225">
        <v>0</v>
      </c>
      <c r="T331" s="225">
        <f>S331*H331</f>
        <v>0</v>
      </c>
      <c r="U331" s="226" t="s">
        <v>1</v>
      </c>
      <c r="V331" s="37"/>
      <c r="W331" s="37"/>
      <c r="X331" s="37"/>
      <c r="Y331" s="37"/>
      <c r="Z331" s="37"/>
      <c r="AA331" s="37"/>
      <c r="AB331" s="37"/>
      <c r="AC331" s="37"/>
      <c r="AD331" s="37"/>
      <c r="AE331" s="37"/>
      <c r="AR331" s="227" t="s">
        <v>128</v>
      </c>
      <c r="AT331" s="227" t="s">
        <v>124</v>
      </c>
      <c r="AU331" s="227" t="s">
        <v>83</v>
      </c>
      <c r="AY331" s="16" t="s">
        <v>122</v>
      </c>
      <c r="BE331" s="228">
        <f>IF(N331="základní",J331,0)</f>
        <v>0</v>
      </c>
      <c r="BF331" s="228">
        <f>IF(N331="snížená",J331,0)</f>
        <v>0</v>
      </c>
      <c r="BG331" s="228">
        <f>IF(N331="zákl. přenesená",J331,0)</f>
        <v>0</v>
      </c>
      <c r="BH331" s="228">
        <f>IF(N331="sníž. přenesená",J331,0)</f>
        <v>0</v>
      </c>
      <c r="BI331" s="228">
        <f>IF(N331="nulová",J331,0)</f>
        <v>0</v>
      </c>
      <c r="BJ331" s="16" t="s">
        <v>81</v>
      </c>
      <c r="BK331" s="228">
        <f>ROUND(I331*H331,2)</f>
        <v>0</v>
      </c>
      <c r="BL331" s="16" t="s">
        <v>128</v>
      </c>
      <c r="BM331" s="227" t="s">
        <v>480</v>
      </c>
    </row>
    <row r="332" spans="1:47" s="2" customFormat="1" ht="12">
      <c r="A332" s="37"/>
      <c r="B332" s="38"/>
      <c r="C332" s="39"/>
      <c r="D332" s="256" t="s">
        <v>140</v>
      </c>
      <c r="E332" s="39"/>
      <c r="F332" s="257" t="s">
        <v>481</v>
      </c>
      <c r="G332" s="39"/>
      <c r="H332" s="39"/>
      <c r="I332" s="231"/>
      <c r="J332" s="39"/>
      <c r="K332" s="39"/>
      <c r="L332" s="43"/>
      <c r="M332" s="232"/>
      <c r="N332" s="233"/>
      <c r="O332" s="90"/>
      <c r="P332" s="90"/>
      <c r="Q332" s="90"/>
      <c r="R332" s="90"/>
      <c r="S332" s="90"/>
      <c r="T332" s="90"/>
      <c r="U332" s="91"/>
      <c r="V332" s="37"/>
      <c r="W332" s="37"/>
      <c r="X332" s="37"/>
      <c r="Y332" s="37"/>
      <c r="Z332" s="37"/>
      <c r="AA332" s="37"/>
      <c r="AB332" s="37"/>
      <c r="AC332" s="37"/>
      <c r="AD332" s="37"/>
      <c r="AE332" s="37"/>
      <c r="AT332" s="16" t="s">
        <v>140</v>
      </c>
      <c r="AU332" s="16" t="s">
        <v>83</v>
      </c>
    </row>
    <row r="333" spans="1:51" s="13" customFormat="1" ht="12">
      <c r="A333" s="13"/>
      <c r="B333" s="234"/>
      <c r="C333" s="235"/>
      <c r="D333" s="229" t="s">
        <v>132</v>
      </c>
      <c r="E333" s="236" t="s">
        <v>1</v>
      </c>
      <c r="F333" s="237" t="s">
        <v>482</v>
      </c>
      <c r="G333" s="235"/>
      <c r="H333" s="238">
        <v>258.446</v>
      </c>
      <c r="I333" s="239"/>
      <c r="J333" s="235"/>
      <c r="K333" s="235"/>
      <c r="L333" s="240"/>
      <c r="M333" s="241"/>
      <c r="N333" s="242"/>
      <c r="O333" s="242"/>
      <c r="P333" s="242"/>
      <c r="Q333" s="242"/>
      <c r="R333" s="242"/>
      <c r="S333" s="242"/>
      <c r="T333" s="242"/>
      <c r="U333" s="243"/>
      <c r="V333" s="13"/>
      <c r="W333" s="13"/>
      <c r="X333" s="13"/>
      <c r="Y333" s="13"/>
      <c r="Z333" s="13"/>
      <c r="AA333" s="13"/>
      <c r="AB333" s="13"/>
      <c r="AC333" s="13"/>
      <c r="AD333" s="13"/>
      <c r="AE333" s="13"/>
      <c r="AT333" s="244" t="s">
        <v>132</v>
      </c>
      <c r="AU333" s="244" t="s">
        <v>83</v>
      </c>
      <c r="AV333" s="13" t="s">
        <v>83</v>
      </c>
      <c r="AW333" s="13" t="s">
        <v>30</v>
      </c>
      <c r="AX333" s="13" t="s">
        <v>81</v>
      </c>
      <c r="AY333" s="244" t="s">
        <v>122</v>
      </c>
    </row>
    <row r="334" spans="1:63" s="12" customFormat="1" ht="22.8" customHeight="1">
      <c r="A334" s="12"/>
      <c r="B334" s="200"/>
      <c r="C334" s="201"/>
      <c r="D334" s="202" t="s">
        <v>72</v>
      </c>
      <c r="E334" s="214" t="s">
        <v>483</v>
      </c>
      <c r="F334" s="214" t="s">
        <v>484</v>
      </c>
      <c r="G334" s="201"/>
      <c r="H334" s="201"/>
      <c r="I334" s="204"/>
      <c r="J334" s="215">
        <f>BK334</f>
        <v>0</v>
      </c>
      <c r="K334" s="201"/>
      <c r="L334" s="206"/>
      <c r="M334" s="207"/>
      <c r="N334" s="208"/>
      <c r="O334" s="208"/>
      <c r="P334" s="209">
        <f>SUM(P335:P337)</f>
        <v>0</v>
      </c>
      <c r="Q334" s="208"/>
      <c r="R334" s="209">
        <f>SUM(R335:R337)</f>
        <v>0</v>
      </c>
      <c r="S334" s="208"/>
      <c r="T334" s="209">
        <f>SUM(T335:T337)</f>
        <v>0</v>
      </c>
      <c r="U334" s="210"/>
      <c r="V334" s="12"/>
      <c r="W334" s="12"/>
      <c r="X334" s="12"/>
      <c r="Y334" s="12"/>
      <c r="Z334" s="12"/>
      <c r="AA334" s="12"/>
      <c r="AB334" s="12"/>
      <c r="AC334" s="12"/>
      <c r="AD334" s="12"/>
      <c r="AE334" s="12"/>
      <c r="AR334" s="211" t="s">
        <v>81</v>
      </c>
      <c r="AT334" s="212" t="s">
        <v>72</v>
      </c>
      <c r="AU334" s="212" t="s">
        <v>81</v>
      </c>
      <c r="AY334" s="211" t="s">
        <v>122</v>
      </c>
      <c r="BK334" s="213">
        <f>SUM(BK335:BK337)</f>
        <v>0</v>
      </c>
    </row>
    <row r="335" spans="1:65" s="2" customFormat="1" ht="44.25" customHeight="1">
      <c r="A335" s="37"/>
      <c r="B335" s="38"/>
      <c r="C335" s="216" t="s">
        <v>485</v>
      </c>
      <c r="D335" s="216" t="s">
        <v>124</v>
      </c>
      <c r="E335" s="217" t="s">
        <v>486</v>
      </c>
      <c r="F335" s="218" t="s">
        <v>487</v>
      </c>
      <c r="G335" s="219" t="s">
        <v>202</v>
      </c>
      <c r="H335" s="220">
        <v>2816.263</v>
      </c>
      <c r="I335" s="221"/>
      <c r="J335" s="222">
        <f>ROUND(I335*H335,2)</f>
        <v>0</v>
      </c>
      <c r="K335" s="218" t="s">
        <v>138</v>
      </c>
      <c r="L335" s="43"/>
      <c r="M335" s="223" t="s">
        <v>1</v>
      </c>
      <c r="N335" s="224" t="s">
        <v>38</v>
      </c>
      <c r="O335" s="90"/>
      <c r="P335" s="225">
        <f>O335*H335</f>
        <v>0</v>
      </c>
      <c r="Q335" s="225">
        <v>0</v>
      </c>
      <c r="R335" s="225">
        <f>Q335*H335</f>
        <v>0</v>
      </c>
      <c r="S335" s="225">
        <v>0</v>
      </c>
      <c r="T335" s="225">
        <f>S335*H335</f>
        <v>0</v>
      </c>
      <c r="U335" s="226" t="s">
        <v>1</v>
      </c>
      <c r="V335" s="37"/>
      <c r="W335" s="37"/>
      <c r="X335" s="37"/>
      <c r="Y335" s="37"/>
      <c r="Z335" s="37"/>
      <c r="AA335" s="37"/>
      <c r="AB335" s="37"/>
      <c r="AC335" s="37"/>
      <c r="AD335" s="37"/>
      <c r="AE335" s="37"/>
      <c r="AR335" s="227" t="s">
        <v>128</v>
      </c>
      <c r="AT335" s="227" t="s">
        <v>124</v>
      </c>
      <c r="AU335" s="227" t="s">
        <v>83</v>
      </c>
      <c r="AY335" s="16" t="s">
        <v>122</v>
      </c>
      <c r="BE335" s="228">
        <f>IF(N335="základní",J335,0)</f>
        <v>0</v>
      </c>
      <c r="BF335" s="228">
        <f>IF(N335="snížená",J335,0)</f>
        <v>0</v>
      </c>
      <c r="BG335" s="228">
        <f>IF(N335="zákl. přenesená",J335,0)</f>
        <v>0</v>
      </c>
      <c r="BH335" s="228">
        <f>IF(N335="sníž. přenesená",J335,0)</f>
        <v>0</v>
      </c>
      <c r="BI335" s="228">
        <f>IF(N335="nulová",J335,0)</f>
        <v>0</v>
      </c>
      <c r="BJ335" s="16" t="s">
        <v>81</v>
      </c>
      <c r="BK335" s="228">
        <f>ROUND(I335*H335,2)</f>
        <v>0</v>
      </c>
      <c r="BL335" s="16" t="s">
        <v>128</v>
      </c>
      <c r="BM335" s="227" t="s">
        <v>488</v>
      </c>
    </row>
    <row r="336" spans="1:47" s="2" customFormat="1" ht="12">
      <c r="A336" s="37"/>
      <c r="B336" s="38"/>
      <c r="C336" s="39"/>
      <c r="D336" s="256" t="s">
        <v>140</v>
      </c>
      <c r="E336" s="39"/>
      <c r="F336" s="257" t="s">
        <v>489</v>
      </c>
      <c r="G336" s="39"/>
      <c r="H336" s="39"/>
      <c r="I336" s="231"/>
      <c r="J336" s="39"/>
      <c r="K336" s="39"/>
      <c r="L336" s="43"/>
      <c r="M336" s="232"/>
      <c r="N336" s="233"/>
      <c r="O336" s="90"/>
      <c r="P336" s="90"/>
      <c r="Q336" s="90"/>
      <c r="R336" s="90"/>
      <c r="S336" s="90"/>
      <c r="T336" s="90"/>
      <c r="U336" s="91"/>
      <c r="V336" s="37"/>
      <c r="W336" s="37"/>
      <c r="X336" s="37"/>
      <c r="Y336" s="37"/>
      <c r="Z336" s="37"/>
      <c r="AA336" s="37"/>
      <c r="AB336" s="37"/>
      <c r="AC336" s="37"/>
      <c r="AD336" s="37"/>
      <c r="AE336" s="37"/>
      <c r="AT336" s="16" t="s">
        <v>140</v>
      </c>
      <c r="AU336" s="16" t="s">
        <v>83</v>
      </c>
    </row>
    <row r="337" spans="1:47" s="2" customFormat="1" ht="12">
      <c r="A337" s="37"/>
      <c r="B337" s="38"/>
      <c r="C337" s="39"/>
      <c r="D337" s="229" t="s">
        <v>130</v>
      </c>
      <c r="E337" s="39"/>
      <c r="F337" s="230" t="s">
        <v>490</v>
      </c>
      <c r="G337" s="39"/>
      <c r="H337" s="39"/>
      <c r="I337" s="231"/>
      <c r="J337" s="39"/>
      <c r="K337" s="39"/>
      <c r="L337" s="43"/>
      <c r="M337" s="268"/>
      <c r="N337" s="269"/>
      <c r="O337" s="270"/>
      <c r="P337" s="270"/>
      <c r="Q337" s="270"/>
      <c r="R337" s="270"/>
      <c r="S337" s="270"/>
      <c r="T337" s="270"/>
      <c r="U337" s="271"/>
      <c r="V337" s="37"/>
      <c r="W337" s="37"/>
      <c r="X337" s="37"/>
      <c r="Y337" s="37"/>
      <c r="Z337" s="37"/>
      <c r="AA337" s="37"/>
      <c r="AB337" s="37"/>
      <c r="AC337" s="37"/>
      <c r="AD337" s="37"/>
      <c r="AE337" s="37"/>
      <c r="AT337" s="16" t="s">
        <v>130</v>
      </c>
      <c r="AU337" s="16" t="s">
        <v>83</v>
      </c>
    </row>
    <row r="338" spans="1:31" s="2" customFormat="1" ht="6.95" customHeight="1">
      <c r="A338" s="37"/>
      <c r="B338" s="65"/>
      <c r="C338" s="66"/>
      <c r="D338" s="66"/>
      <c r="E338" s="66"/>
      <c r="F338" s="66"/>
      <c r="G338" s="66"/>
      <c r="H338" s="66"/>
      <c r="I338" s="66"/>
      <c r="J338" s="66"/>
      <c r="K338" s="66"/>
      <c r="L338" s="43"/>
      <c r="M338" s="37"/>
      <c r="O338" s="37"/>
      <c r="P338" s="37"/>
      <c r="Q338" s="37"/>
      <c r="R338" s="37"/>
      <c r="S338" s="37"/>
      <c r="T338" s="37"/>
      <c r="U338" s="37"/>
      <c r="V338" s="37"/>
      <c r="W338" s="37"/>
      <c r="X338" s="37"/>
      <c r="Y338" s="37"/>
      <c r="Z338" s="37"/>
      <c r="AA338" s="37"/>
      <c r="AB338" s="37"/>
      <c r="AC338" s="37"/>
      <c r="AD338" s="37"/>
      <c r="AE338" s="37"/>
    </row>
  </sheetData>
  <sheetProtection password="CC35" sheet="1" objects="1" scenarios="1" formatColumns="0" formatRows="0" autoFilter="0"/>
  <autoFilter ref="C123:K337"/>
  <mergeCells count="9">
    <mergeCell ref="E7:H7"/>
    <mergeCell ref="E9:H9"/>
    <mergeCell ref="E18:H18"/>
    <mergeCell ref="E27:H27"/>
    <mergeCell ref="E85:H85"/>
    <mergeCell ref="E87:H87"/>
    <mergeCell ref="E114:H114"/>
    <mergeCell ref="E116:H116"/>
    <mergeCell ref="L2:V2"/>
  </mergeCells>
  <hyperlinks>
    <hyperlink ref="F133" r:id="rId1" display="https://podminky.urs.cz/item/CS_URS_2022_02/113154433"/>
    <hyperlink ref="F137" r:id="rId2" display="https://podminky.urs.cz/item/CS_URS_2022_02/122311101"/>
    <hyperlink ref="F141" r:id="rId3" display="https://podminky.urs.cz/item/CS_URS_2022_02/132351251"/>
    <hyperlink ref="F145" r:id="rId4" display="https://podminky.urs.cz/item/CS_URS_2022_02/162451126"/>
    <hyperlink ref="F148" r:id="rId5" display="https://podminky.urs.cz/item/CS_URS_2022_02/174151101"/>
    <hyperlink ref="F154" r:id="rId6" display="https://podminky.urs.cz/item/CS_URS_2022_02/181152302"/>
    <hyperlink ref="F161" r:id="rId7" display="https://podminky.urs.cz/item/CS_URS_2022_02/317321118"/>
    <hyperlink ref="F165" r:id="rId8" display="https://podminky.urs.cz/item/CS_URS_2022_02/317353111"/>
    <hyperlink ref="F169" r:id="rId9" display="https://podminky.urs.cz/item/CS_URS_2022_02/317353112"/>
    <hyperlink ref="F172" r:id="rId10" display="https://podminky.urs.cz/item/CS_URS_2022_02/317361016"/>
    <hyperlink ref="F176" r:id="rId11" display="https://podminky.urs.cz/item/CS_URS_2022_02/451541111"/>
    <hyperlink ref="F182" r:id="rId12" display="https://podminky.urs.cz/item/CS_URS_2022_02/452312161"/>
    <hyperlink ref="F187" r:id="rId13" display="https://podminky.urs.cz/item/CS_URS_2022_02/465511412"/>
    <hyperlink ref="F190" r:id="rId14" display="https://podminky.urs.cz/item/CS_URS_2022_02/564851111"/>
    <hyperlink ref="F193" r:id="rId15" display="https://podminky.urs.cz/item/CS_URS_2022_02/564951413"/>
    <hyperlink ref="F196" r:id="rId16" display="https://podminky.urs.cz/item/CS_URS_2022_02/564952113"/>
    <hyperlink ref="F200" r:id="rId17" display="https://podminky.urs.cz/item/CS_URS_2022_02/565146111"/>
    <hyperlink ref="F206" r:id="rId18" display="https://podminky.urs.cz/item/CS_URS_2022_02/569951133"/>
    <hyperlink ref="F213" r:id="rId19" display="https://podminky.urs.cz/item/CS_URS_2022_02/573191111"/>
    <hyperlink ref="F217" r:id="rId20" display="https://podminky.urs.cz/item/CS_URS_2022_02/573231106"/>
    <hyperlink ref="F222" r:id="rId21" display="https://podminky.urs.cz/item/CS_URS_2022_02/573231107"/>
    <hyperlink ref="F229" r:id="rId22" display="https://podminky.urs.cz/item/CS_URS_2022_02/577155142"/>
    <hyperlink ref="F234" r:id="rId23" display="https://podminky.urs.cz/item/CS_URS_2022_02/911331145"/>
    <hyperlink ref="F237" r:id="rId24" display="https://podminky.urs.cz/item/CS_URS_2022_02/911334621"/>
    <hyperlink ref="F240" r:id="rId25" display="https://podminky.urs.cz/item/CS_URS_2022_02/912211121"/>
    <hyperlink ref="F244" r:id="rId26" display="https://podminky.urs.cz/item/CS_URS_2022_02/912221111"/>
    <hyperlink ref="F248" r:id="rId27" display="https://podminky.urs.cz/item/CS_URS_2022_02/915211111"/>
    <hyperlink ref="F252" r:id="rId28" display="https://podminky.urs.cz/item/CS_URS_2022_02/915221121"/>
    <hyperlink ref="F256" r:id="rId29" display="https://podminky.urs.cz/item/CS_URS_2022_02/915611111"/>
    <hyperlink ref="F260" r:id="rId30" display="https://podminky.urs.cz/item/CS_URS_2022_02/919122121"/>
    <hyperlink ref="F263" r:id="rId31" display="https://podminky.urs.cz/item/CS_URS_2022_02/919411121"/>
    <hyperlink ref="F266" r:id="rId32" display="https://podminky.urs.cz/item/CS_URS_2022_02/919535555"/>
    <hyperlink ref="F270" r:id="rId33" display="https://podminky.urs.cz/item/CS_URS_2022_02/919551014"/>
    <hyperlink ref="F274" r:id="rId34" display="https://podminky.urs.cz/item/CS_URS_2022_02/919721291"/>
    <hyperlink ref="F277" r:id="rId35" display="https://podminky.urs.cz/item/CS_URS_2022_02/919731121"/>
    <hyperlink ref="F280" r:id="rId36" display="https://podminky.urs.cz/item/CS_URS_2022_02/919735114"/>
    <hyperlink ref="F283" r:id="rId37" display="https://podminky.urs.cz/item/CS_URS_2022_02/938902422"/>
    <hyperlink ref="F287" r:id="rId38" display="https://podminky.urs.cz/item/CS_URS_2022_02/938908411"/>
    <hyperlink ref="F290" r:id="rId39" display="https://podminky.urs.cz/item/CS_URS_2022_02/938909331"/>
    <hyperlink ref="F293" r:id="rId40" display="https://podminky.urs.cz/item/CS_URS_2022_02/938909611"/>
    <hyperlink ref="F298" r:id="rId41" display="https://podminky.urs.cz/item/CS_URS_2022_02/966008113"/>
    <hyperlink ref="F303" r:id="rId42" display="https://podminky.urs.cz/item/CS_URS_2022_02/997013813"/>
    <hyperlink ref="F306" r:id="rId43" display="https://podminky.urs.cz/item/CS_URS_2022_02/997221551"/>
    <hyperlink ref="F314" r:id="rId44" display="https://podminky.urs.cz/item/CS_URS_2022_02/997221559"/>
    <hyperlink ref="F321" r:id="rId45" display="https://podminky.urs.cz/item/CS_URS_2022_02/997221571"/>
    <hyperlink ref="F325" r:id="rId46" display="https://podminky.urs.cz/item/CS_URS_2022_02/997221579"/>
    <hyperlink ref="F329" r:id="rId47" display="https://podminky.urs.cz/item/CS_URS_2022_02/997221615"/>
    <hyperlink ref="F332" r:id="rId48" display="https://podminky.urs.cz/item/CS_URS_2022_02/997221655"/>
    <hyperlink ref="F336" r:id="rId49" display="https://podminky.urs.cz/item/CS_URS_2022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0"/>
</worksheet>
</file>

<file path=xl/worksheets/sheet3.xml><?xml version="1.0" encoding="utf-8"?>
<worksheet xmlns="http://schemas.openxmlformats.org/spreadsheetml/2006/main" xmlns:r="http://schemas.openxmlformats.org/officeDocument/2006/relationships">
  <sheetPr>
    <pageSetUpPr fitToPage="1"/>
  </sheetPr>
  <dimension ref="A2:BM2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90</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II/200 BOR – dálnice D5, OPRAVA</v>
      </c>
      <c r="F7" s="139"/>
      <c r="G7" s="139"/>
      <c r="H7" s="139"/>
      <c r="L7" s="19"/>
    </row>
    <row r="8" spans="1:31" s="2" customFormat="1" ht="12" customHeight="1">
      <c r="A8" s="37"/>
      <c r="B8" s="43"/>
      <c r="C8" s="37"/>
      <c r="D8" s="139" t="s">
        <v>91</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491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31. 3. 2023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ROUND(J122,2)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ROUND((SUM(BE122:BE260)),2)</f>
        <v>0</v>
      </c>
      <c r="G33" s="37"/>
      <c r="H33" s="37"/>
      <c r="I33" s="154">
        <v>0.21</v>
      </c>
      <c r="J33" s="153">
        <f>ROUND(((SUM(BE122:BE260))*I33),2)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ROUND((SUM(BF122:BF260)),2)</f>
        <v>0</v>
      </c>
      <c r="G34" s="37"/>
      <c r="H34" s="37"/>
      <c r="I34" s="154">
        <v>0.15</v>
      </c>
      <c r="J34" s="153">
        <f>ROUND(((SUM(BF122:BF260))*I34),2)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ROUND((SUM(BG122:BG260)),2)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ROUND((SUM(BH122:BH260)),2)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ROUND((SUM(BI122:BI260)),2)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II/200 BOR – dálnice D5, OPRAVA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91</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SO 130 - KOMUNIKACE silnice II/200 (ČEČKOVICE - BOR)</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31. 3. 2023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94</v>
      </c>
      <c r="D94" s="175"/>
      <c r="E94" s="175"/>
      <c r="F94" s="175"/>
      <c r="G94" s="175"/>
      <c r="H94" s="175"/>
      <c r="I94" s="175"/>
      <c r="J94" s="176" t="s">
        <v>95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96</v>
      </c>
      <c r="D96" s="39"/>
      <c r="E96" s="39"/>
      <c r="F96" s="39"/>
      <c r="G96" s="39"/>
      <c r="H96" s="39"/>
      <c r="I96" s="39"/>
      <c r="J96" s="109">
        <f>J122</f>
        <v>0</v>
      </c>
      <c r="K96" s="39"/>
      <c r="L96" s="62"/>
      <c r="S96" s="37"/>
      <c r="T96" s="37"/>
      <c r="U96" s="37"/>
      <c r="V96" s="37"/>
      <c r="W96" s="37"/>
      <c r="X96" s="37"/>
      <c r="Y96" s="37"/>
      <c r="Z96" s="37"/>
      <c r="AA96" s="37"/>
      <c r="AB96" s="37"/>
      <c r="AC96" s="37"/>
      <c r="AD96" s="37"/>
      <c r="AE96" s="37"/>
      <c r="AU96" s="16" t="s">
        <v>97</v>
      </c>
    </row>
    <row r="97" spans="1:31" s="9" customFormat="1" ht="24.95" customHeight="1">
      <c r="A97" s="9"/>
      <c r="B97" s="178"/>
      <c r="C97" s="179"/>
      <c r="D97" s="180" t="s">
        <v>98</v>
      </c>
      <c r="E97" s="181"/>
      <c r="F97" s="181"/>
      <c r="G97" s="181"/>
      <c r="H97" s="181"/>
      <c r="I97" s="181"/>
      <c r="J97" s="182">
        <f>J123</f>
        <v>0</v>
      </c>
      <c r="K97" s="179"/>
      <c r="L97" s="183"/>
      <c r="S97" s="9"/>
      <c r="T97" s="9"/>
      <c r="U97" s="9"/>
      <c r="V97" s="9"/>
      <c r="W97" s="9"/>
      <c r="X97" s="9"/>
      <c r="Y97" s="9"/>
      <c r="Z97" s="9"/>
      <c r="AA97" s="9"/>
      <c r="AB97" s="9"/>
      <c r="AC97" s="9"/>
      <c r="AD97" s="9"/>
      <c r="AE97" s="9"/>
    </row>
    <row r="98" spans="1:31" s="10" customFormat="1" ht="19.9" customHeight="1">
      <c r="A98" s="10"/>
      <c r="B98" s="184"/>
      <c r="C98" s="185"/>
      <c r="D98" s="186" t="s">
        <v>99</v>
      </c>
      <c r="E98" s="187"/>
      <c r="F98" s="187"/>
      <c r="G98" s="187"/>
      <c r="H98" s="187"/>
      <c r="I98" s="187"/>
      <c r="J98" s="188">
        <f>J124</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102</v>
      </c>
      <c r="E99" s="187"/>
      <c r="F99" s="187"/>
      <c r="G99" s="187"/>
      <c r="H99" s="187"/>
      <c r="I99" s="187"/>
      <c r="J99" s="188">
        <f>J134</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103</v>
      </c>
      <c r="E100" s="187"/>
      <c r="F100" s="187"/>
      <c r="G100" s="187"/>
      <c r="H100" s="187"/>
      <c r="I100" s="187"/>
      <c r="J100" s="188">
        <f>J171</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104</v>
      </c>
      <c r="E101" s="187"/>
      <c r="F101" s="187"/>
      <c r="G101" s="187"/>
      <c r="H101" s="187"/>
      <c r="I101" s="187"/>
      <c r="J101" s="188">
        <f>J229</f>
        <v>0</v>
      </c>
      <c r="K101" s="185"/>
      <c r="L101" s="189"/>
      <c r="S101" s="10"/>
      <c r="T101" s="10"/>
      <c r="U101" s="10"/>
      <c r="V101" s="10"/>
      <c r="W101" s="10"/>
      <c r="X101" s="10"/>
      <c r="Y101" s="10"/>
      <c r="Z101" s="10"/>
      <c r="AA101" s="10"/>
      <c r="AB101" s="10"/>
      <c r="AC101" s="10"/>
      <c r="AD101" s="10"/>
      <c r="AE101" s="10"/>
    </row>
    <row r="102" spans="1:31" s="10" customFormat="1" ht="19.9" customHeight="1">
      <c r="A102" s="10"/>
      <c r="B102" s="184"/>
      <c r="C102" s="185"/>
      <c r="D102" s="186" t="s">
        <v>105</v>
      </c>
      <c r="E102" s="187"/>
      <c r="F102" s="187"/>
      <c r="G102" s="187"/>
      <c r="H102" s="187"/>
      <c r="I102" s="187"/>
      <c r="J102" s="188">
        <f>J257</f>
        <v>0</v>
      </c>
      <c r="K102" s="185"/>
      <c r="L102" s="189"/>
      <c r="S102" s="10"/>
      <c r="T102" s="10"/>
      <c r="U102" s="10"/>
      <c r="V102" s="10"/>
      <c r="W102" s="10"/>
      <c r="X102" s="10"/>
      <c r="Y102" s="10"/>
      <c r="Z102" s="10"/>
      <c r="AA102" s="10"/>
      <c r="AB102" s="10"/>
      <c r="AC102" s="10"/>
      <c r="AD102" s="10"/>
      <c r="AE102" s="10"/>
    </row>
    <row r="103" spans="1:31" s="2" customFormat="1" ht="21.8" customHeight="1">
      <c r="A103" s="37"/>
      <c r="B103" s="38"/>
      <c r="C103" s="39"/>
      <c r="D103" s="39"/>
      <c r="E103" s="39"/>
      <c r="F103" s="39"/>
      <c r="G103" s="39"/>
      <c r="H103" s="39"/>
      <c r="I103" s="39"/>
      <c r="J103" s="39"/>
      <c r="K103" s="39"/>
      <c r="L103" s="62"/>
      <c r="S103" s="37"/>
      <c r="T103" s="37"/>
      <c r="U103" s="37"/>
      <c r="V103" s="37"/>
      <c r="W103" s="37"/>
      <c r="X103" s="37"/>
      <c r="Y103" s="37"/>
      <c r="Z103" s="37"/>
      <c r="AA103" s="37"/>
      <c r="AB103" s="37"/>
      <c r="AC103" s="37"/>
      <c r="AD103" s="37"/>
      <c r="AE103" s="37"/>
    </row>
    <row r="104" spans="1:31" s="2" customFormat="1" ht="6.95" customHeight="1">
      <c r="A104" s="37"/>
      <c r="B104" s="65"/>
      <c r="C104" s="66"/>
      <c r="D104" s="66"/>
      <c r="E104" s="66"/>
      <c r="F104" s="66"/>
      <c r="G104" s="66"/>
      <c r="H104" s="66"/>
      <c r="I104" s="66"/>
      <c r="J104" s="66"/>
      <c r="K104" s="66"/>
      <c r="L104" s="62"/>
      <c r="S104" s="37"/>
      <c r="T104" s="37"/>
      <c r="U104" s="37"/>
      <c r="V104" s="37"/>
      <c r="W104" s="37"/>
      <c r="X104" s="37"/>
      <c r="Y104" s="37"/>
      <c r="Z104" s="37"/>
      <c r="AA104" s="37"/>
      <c r="AB104" s="37"/>
      <c r="AC104" s="37"/>
      <c r="AD104" s="37"/>
      <c r="AE104" s="37"/>
    </row>
    <row r="108" spans="1:31" s="2" customFormat="1" ht="6.95" customHeight="1">
      <c r="A108" s="37"/>
      <c r="B108" s="67"/>
      <c r="C108" s="68"/>
      <c r="D108" s="68"/>
      <c r="E108" s="68"/>
      <c r="F108" s="68"/>
      <c r="G108" s="68"/>
      <c r="H108" s="68"/>
      <c r="I108" s="68"/>
      <c r="J108" s="68"/>
      <c r="K108" s="68"/>
      <c r="L108" s="62"/>
      <c r="S108" s="37"/>
      <c r="T108" s="37"/>
      <c r="U108" s="37"/>
      <c r="V108" s="37"/>
      <c r="W108" s="37"/>
      <c r="X108" s="37"/>
      <c r="Y108" s="37"/>
      <c r="Z108" s="37"/>
      <c r="AA108" s="37"/>
      <c r="AB108" s="37"/>
      <c r="AC108" s="37"/>
      <c r="AD108" s="37"/>
      <c r="AE108" s="37"/>
    </row>
    <row r="109" spans="1:31" s="2" customFormat="1" ht="24.95" customHeight="1">
      <c r="A109" s="37"/>
      <c r="B109" s="38"/>
      <c r="C109" s="22" t="s">
        <v>106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16</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173" t="str">
        <f>E7</f>
        <v>II/200 BOR – dálnice D5, OPRAVA</v>
      </c>
      <c r="F112" s="31"/>
      <c r="G112" s="31"/>
      <c r="H112" s="31"/>
      <c r="I112" s="39"/>
      <c r="J112" s="39"/>
      <c r="K112" s="39"/>
      <c r="L112" s="62"/>
      <c r="S112" s="37"/>
      <c r="T112" s="37"/>
      <c r="U112" s="37"/>
      <c r="V112" s="37"/>
      <c r="W112" s="37"/>
      <c r="X112" s="37"/>
      <c r="Y112" s="37"/>
      <c r="Z112" s="37"/>
      <c r="AA112" s="37"/>
      <c r="AB112" s="37"/>
      <c r="AC112" s="37"/>
      <c r="AD112" s="37"/>
      <c r="AE112" s="37"/>
    </row>
    <row r="113" spans="1:31" s="2" customFormat="1" ht="12" customHeight="1">
      <c r="A113" s="37"/>
      <c r="B113" s="38"/>
      <c r="C113" s="31" t="s">
        <v>91</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E9</f>
        <v>SO 130 - KOMUNIKACE silnice II/200 (ČEČKOVICE - BOR)</v>
      </c>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20</v>
      </c>
      <c r="D116" s="39"/>
      <c r="E116" s="39"/>
      <c r="F116" s="26" t="str">
        <f>F12</f>
        <v xml:space="preserve"> </v>
      </c>
      <c r="G116" s="39"/>
      <c r="H116" s="39"/>
      <c r="I116" s="31" t="s">
        <v>22</v>
      </c>
      <c r="J116" s="78" t="str">
        <f>IF(J12="","",J12)</f>
        <v>31. 3. 2023</v>
      </c>
      <c r="K116" s="39"/>
      <c r="L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5.15" customHeight="1">
      <c r="A118" s="37"/>
      <c r="B118" s="38"/>
      <c r="C118" s="31" t="s">
        <v>24</v>
      </c>
      <c r="D118" s="39"/>
      <c r="E118" s="39"/>
      <c r="F118" s="26" t="str">
        <f>E15</f>
        <v xml:space="preserve"> </v>
      </c>
      <c r="G118" s="39"/>
      <c r="H118" s="39"/>
      <c r="I118" s="31" t="s">
        <v>29</v>
      </c>
      <c r="J118" s="35" t="str">
        <f>E21</f>
        <v xml:space="preserve"> </v>
      </c>
      <c r="K118" s="39"/>
      <c r="L118" s="62"/>
      <c r="S118" s="37"/>
      <c r="T118" s="37"/>
      <c r="U118" s="37"/>
      <c r="V118" s="37"/>
      <c r="W118" s="37"/>
      <c r="X118" s="37"/>
      <c r="Y118" s="37"/>
      <c r="Z118" s="37"/>
      <c r="AA118" s="37"/>
      <c r="AB118" s="37"/>
      <c r="AC118" s="37"/>
      <c r="AD118" s="37"/>
      <c r="AE118" s="37"/>
    </row>
    <row r="119" spans="1:31" s="2" customFormat="1" ht="15.15" customHeight="1">
      <c r="A119" s="37"/>
      <c r="B119" s="38"/>
      <c r="C119" s="31" t="s">
        <v>27</v>
      </c>
      <c r="D119" s="39"/>
      <c r="E119" s="39"/>
      <c r="F119" s="26" t="str">
        <f>IF(E18="","",E18)</f>
        <v>Vyplň údaj</v>
      </c>
      <c r="G119" s="39"/>
      <c r="H119" s="39"/>
      <c r="I119" s="31" t="s">
        <v>31</v>
      </c>
      <c r="J119" s="35" t="str">
        <f>E24</f>
        <v xml:space="preserve"> </v>
      </c>
      <c r="K119" s="39"/>
      <c r="L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11" customFormat="1" ht="29.25" customHeight="1">
      <c r="A121" s="190"/>
      <c r="B121" s="191"/>
      <c r="C121" s="192" t="s">
        <v>107</v>
      </c>
      <c r="D121" s="193" t="s">
        <v>58</v>
      </c>
      <c r="E121" s="193" t="s">
        <v>54</v>
      </c>
      <c r="F121" s="193" t="s">
        <v>55</v>
      </c>
      <c r="G121" s="193" t="s">
        <v>108</v>
      </c>
      <c r="H121" s="193" t="s">
        <v>109</v>
      </c>
      <c r="I121" s="193" t="s">
        <v>110</v>
      </c>
      <c r="J121" s="193" t="s">
        <v>95</v>
      </c>
      <c r="K121" s="194" t="s">
        <v>111</v>
      </c>
      <c r="L121" s="195"/>
      <c r="M121" s="99" t="s">
        <v>1</v>
      </c>
      <c r="N121" s="100" t="s">
        <v>37</v>
      </c>
      <c r="O121" s="100" t="s">
        <v>112</v>
      </c>
      <c r="P121" s="100" t="s">
        <v>113</v>
      </c>
      <c r="Q121" s="100" t="s">
        <v>114</v>
      </c>
      <c r="R121" s="100" t="s">
        <v>115</v>
      </c>
      <c r="S121" s="100" t="s">
        <v>116</v>
      </c>
      <c r="T121" s="100" t="s">
        <v>117</v>
      </c>
      <c r="U121" s="101" t="s">
        <v>118</v>
      </c>
      <c r="V121" s="190"/>
      <c r="W121" s="190"/>
      <c r="X121" s="190"/>
      <c r="Y121" s="190"/>
      <c r="Z121" s="190"/>
      <c r="AA121" s="190"/>
      <c r="AB121" s="190"/>
      <c r="AC121" s="190"/>
      <c r="AD121" s="190"/>
      <c r="AE121" s="190"/>
    </row>
    <row r="122" spans="1:63" s="2" customFormat="1" ht="22.8" customHeight="1">
      <c r="A122" s="37"/>
      <c r="B122" s="38"/>
      <c r="C122" s="106" t="s">
        <v>119</v>
      </c>
      <c r="D122" s="39"/>
      <c r="E122" s="39"/>
      <c r="F122" s="39"/>
      <c r="G122" s="39"/>
      <c r="H122" s="39"/>
      <c r="I122" s="39"/>
      <c r="J122" s="196">
        <f>BK122</f>
        <v>0</v>
      </c>
      <c r="K122" s="39"/>
      <c r="L122" s="43"/>
      <c r="M122" s="102"/>
      <c r="N122" s="197"/>
      <c r="O122" s="103"/>
      <c r="P122" s="198">
        <f>P123</f>
        <v>0</v>
      </c>
      <c r="Q122" s="103"/>
      <c r="R122" s="198">
        <f>R123</f>
        <v>3940.03618632</v>
      </c>
      <c r="S122" s="103"/>
      <c r="T122" s="198">
        <f>T123</f>
        <v>2420.1034879999997</v>
      </c>
      <c r="U122" s="104"/>
      <c r="V122" s="37"/>
      <c r="W122" s="37"/>
      <c r="X122" s="37"/>
      <c r="Y122" s="37"/>
      <c r="Z122" s="37"/>
      <c r="AA122" s="37"/>
      <c r="AB122" s="37"/>
      <c r="AC122" s="37"/>
      <c r="AD122" s="37"/>
      <c r="AE122" s="37"/>
      <c r="AT122" s="16" t="s">
        <v>72</v>
      </c>
      <c r="AU122" s="16" t="s">
        <v>97</v>
      </c>
      <c r="BK122" s="199">
        <f>BK123</f>
        <v>0</v>
      </c>
    </row>
    <row r="123" spans="1:63" s="12" customFormat="1" ht="25.9" customHeight="1">
      <c r="A123" s="12"/>
      <c r="B123" s="200"/>
      <c r="C123" s="201"/>
      <c r="D123" s="202" t="s">
        <v>72</v>
      </c>
      <c r="E123" s="203" t="s">
        <v>120</v>
      </c>
      <c r="F123" s="203" t="s">
        <v>121</v>
      </c>
      <c r="G123" s="201"/>
      <c r="H123" s="201"/>
      <c r="I123" s="204"/>
      <c r="J123" s="205">
        <f>BK123</f>
        <v>0</v>
      </c>
      <c r="K123" s="201"/>
      <c r="L123" s="206"/>
      <c r="M123" s="207"/>
      <c r="N123" s="208"/>
      <c r="O123" s="208"/>
      <c r="P123" s="209">
        <f>P124+P134+P171+P229+P257</f>
        <v>0</v>
      </c>
      <c r="Q123" s="208"/>
      <c r="R123" s="209">
        <f>R124+R134+R171+R229+R257</f>
        <v>3940.03618632</v>
      </c>
      <c r="S123" s="208"/>
      <c r="T123" s="209">
        <f>T124+T134+T171+T229+T257</f>
        <v>2420.1034879999997</v>
      </c>
      <c r="U123" s="210"/>
      <c r="V123" s="12"/>
      <c r="W123" s="12"/>
      <c r="X123" s="12"/>
      <c r="Y123" s="12"/>
      <c r="Z123" s="12"/>
      <c r="AA123" s="12"/>
      <c r="AB123" s="12"/>
      <c r="AC123" s="12"/>
      <c r="AD123" s="12"/>
      <c r="AE123" s="12"/>
      <c r="AR123" s="211" t="s">
        <v>81</v>
      </c>
      <c r="AT123" s="212" t="s">
        <v>72</v>
      </c>
      <c r="AU123" s="212" t="s">
        <v>73</v>
      </c>
      <c r="AY123" s="211" t="s">
        <v>122</v>
      </c>
      <c r="BK123" s="213">
        <f>BK124+BK134+BK171+BK229+BK257</f>
        <v>0</v>
      </c>
    </row>
    <row r="124" spans="1:63" s="12" customFormat="1" ht="22.8" customHeight="1">
      <c r="A124" s="12"/>
      <c r="B124" s="200"/>
      <c r="C124" s="201"/>
      <c r="D124" s="202" t="s">
        <v>72</v>
      </c>
      <c r="E124" s="214" t="s">
        <v>81</v>
      </c>
      <c r="F124" s="214" t="s">
        <v>123</v>
      </c>
      <c r="G124" s="201"/>
      <c r="H124" s="201"/>
      <c r="I124" s="204"/>
      <c r="J124" s="215">
        <f>BK124</f>
        <v>0</v>
      </c>
      <c r="K124" s="201"/>
      <c r="L124" s="206"/>
      <c r="M124" s="207"/>
      <c r="N124" s="208"/>
      <c r="O124" s="208"/>
      <c r="P124" s="209">
        <f>SUM(P125:P133)</f>
        <v>0</v>
      </c>
      <c r="Q124" s="208"/>
      <c r="R124" s="209">
        <f>SUM(R125:R133)</f>
        <v>1.0998274399999999</v>
      </c>
      <c r="S124" s="208"/>
      <c r="T124" s="209">
        <f>SUM(T125:T133)</f>
        <v>1935.292688</v>
      </c>
      <c r="U124" s="210"/>
      <c r="V124" s="12"/>
      <c r="W124" s="12"/>
      <c r="X124" s="12"/>
      <c r="Y124" s="12"/>
      <c r="Z124" s="12"/>
      <c r="AA124" s="12"/>
      <c r="AB124" s="12"/>
      <c r="AC124" s="12"/>
      <c r="AD124" s="12"/>
      <c r="AE124" s="12"/>
      <c r="AR124" s="211" t="s">
        <v>81</v>
      </c>
      <c r="AT124" s="212" t="s">
        <v>72</v>
      </c>
      <c r="AU124" s="212" t="s">
        <v>81</v>
      </c>
      <c r="AY124" s="211" t="s">
        <v>122</v>
      </c>
      <c r="BK124" s="213">
        <f>SUM(BK125:BK133)</f>
        <v>0</v>
      </c>
    </row>
    <row r="125" spans="1:65" s="2" customFormat="1" ht="55.5" customHeight="1">
      <c r="A125" s="37"/>
      <c r="B125" s="38"/>
      <c r="C125" s="216" t="s">
        <v>81</v>
      </c>
      <c r="D125" s="216" t="s">
        <v>124</v>
      </c>
      <c r="E125" s="217" t="s">
        <v>125</v>
      </c>
      <c r="F125" s="218" t="s">
        <v>126</v>
      </c>
      <c r="G125" s="219" t="s">
        <v>127</v>
      </c>
      <c r="H125" s="220">
        <v>3027.048</v>
      </c>
      <c r="I125" s="221"/>
      <c r="J125" s="222">
        <f>ROUND(I125*H125,2)</f>
        <v>0</v>
      </c>
      <c r="K125" s="218" t="s">
        <v>1</v>
      </c>
      <c r="L125" s="43"/>
      <c r="M125" s="223" t="s">
        <v>1</v>
      </c>
      <c r="N125" s="224" t="s">
        <v>38</v>
      </c>
      <c r="O125" s="90"/>
      <c r="P125" s="225">
        <f>O125*H125</f>
        <v>0</v>
      </c>
      <c r="Q125" s="225">
        <v>0.00013</v>
      </c>
      <c r="R125" s="225">
        <f>Q125*H125</f>
        <v>0.39351623999999996</v>
      </c>
      <c r="S125" s="225">
        <v>0.256</v>
      </c>
      <c r="T125" s="225">
        <f>S125*H125</f>
        <v>774.9242879999999</v>
      </c>
      <c r="U125" s="226" t="s">
        <v>1</v>
      </c>
      <c r="V125" s="37"/>
      <c r="W125" s="37"/>
      <c r="X125" s="37"/>
      <c r="Y125" s="37"/>
      <c r="Z125" s="37"/>
      <c r="AA125" s="37"/>
      <c r="AB125" s="37"/>
      <c r="AC125" s="37"/>
      <c r="AD125" s="37"/>
      <c r="AE125" s="37"/>
      <c r="AR125" s="227" t="s">
        <v>128</v>
      </c>
      <c r="AT125" s="227" t="s">
        <v>124</v>
      </c>
      <c r="AU125" s="227" t="s">
        <v>83</v>
      </c>
      <c r="AY125" s="16" t="s">
        <v>122</v>
      </c>
      <c r="BE125" s="228">
        <f>IF(N125="základní",J125,0)</f>
        <v>0</v>
      </c>
      <c r="BF125" s="228">
        <f>IF(N125="snížená",J125,0)</f>
        <v>0</v>
      </c>
      <c r="BG125" s="228">
        <f>IF(N125="zákl. přenesená",J125,0)</f>
        <v>0</v>
      </c>
      <c r="BH125" s="228">
        <f>IF(N125="sníž. přenesená",J125,0)</f>
        <v>0</v>
      </c>
      <c r="BI125" s="228">
        <f>IF(N125="nulová",J125,0)</f>
        <v>0</v>
      </c>
      <c r="BJ125" s="16" t="s">
        <v>81</v>
      </c>
      <c r="BK125" s="228">
        <f>ROUND(I125*H125,2)</f>
        <v>0</v>
      </c>
      <c r="BL125" s="16" t="s">
        <v>128</v>
      </c>
      <c r="BM125" s="227" t="s">
        <v>129</v>
      </c>
    </row>
    <row r="126" spans="1:47" s="2" customFormat="1" ht="12">
      <c r="A126" s="37"/>
      <c r="B126" s="38"/>
      <c r="C126" s="39"/>
      <c r="D126" s="229" t="s">
        <v>130</v>
      </c>
      <c r="E126" s="39"/>
      <c r="F126" s="230" t="s">
        <v>131</v>
      </c>
      <c r="G126" s="39"/>
      <c r="H126" s="39"/>
      <c r="I126" s="231"/>
      <c r="J126" s="39"/>
      <c r="K126" s="39"/>
      <c r="L126" s="43"/>
      <c r="M126" s="232"/>
      <c r="N126" s="233"/>
      <c r="O126" s="90"/>
      <c r="P126" s="90"/>
      <c r="Q126" s="90"/>
      <c r="R126" s="90"/>
      <c r="S126" s="90"/>
      <c r="T126" s="90"/>
      <c r="U126" s="91"/>
      <c r="V126" s="37"/>
      <c r="W126" s="37"/>
      <c r="X126" s="37"/>
      <c r="Y126" s="37"/>
      <c r="Z126" s="37"/>
      <c r="AA126" s="37"/>
      <c r="AB126" s="37"/>
      <c r="AC126" s="37"/>
      <c r="AD126" s="37"/>
      <c r="AE126" s="37"/>
      <c r="AT126" s="16" t="s">
        <v>130</v>
      </c>
      <c r="AU126" s="16" t="s">
        <v>83</v>
      </c>
    </row>
    <row r="127" spans="1:51" s="13" customFormat="1" ht="12">
      <c r="A127" s="13"/>
      <c r="B127" s="234"/>
      <c r="C127" s="235"/>
      <c r="D127" s="229" t="s">
        <v>132</v>
      </c>
      <c r="E127" s="236" t="s">
        <v>1</v>
      </c>
      <c r="F127" s="237" t="s">
        <v>492</v>
      </c>
      <c r="G127" s="235"/>
      <c r="H127" s="238">
        <v>3027.048</v>
      </c>
      <c r="I127" s="239"/>
      <c r="J127" s="235"/>
      <c r="K127" s="235"/>
      <c r="L127" s="240"/>
      <c r="M127" s="241"/>
      <c r="N127" s="242"/>
      <c r="O127" s="242"/>
      <c r="P127" s="242"/>
      <c r="Q127" s="242"/>
      <c r="R127" s="242"/>
      <c r="S127" s="242"/>
      <c r="T127" s="242"/>
      <c r="U127" s="243"/>
      <c r="V127" s="13"/>
      <c r="W127" s="13"/>
      <c r="X127" s="13"/>
      <c r="Y127" s="13"/>
      <c r="Z127" s="13"/>
      <c r="AA127" s="13"/>
      <c r="AB127" s="13"/>
      <c r="AC127" s="13"/>
      <c r="AD127" s="13"/>
      <c r="AE127" s="13"/>
      <c r="AT127" s="244" t="s">
        <v>132</v>
      </c>
      <c r="AU127" s="244" t="s">
        <v>83</v>
      </c>
      <c r="AV127" s="13" t="s">
        <v>83</v>
      </c>
      <c r="AW127" s="13" t="s">
        <v>30</v>
      </c>
      <c r="AX127" s="13" t="s">
        <v>81</v>
      </c>
      <c r="AY127" s="244" t="s">
        <v>122</v>
      </c>
    </row>
    <row r="128" spans="1:65" s="2" customFormat="1" ht="49.05" customHeight="1">
      <c r="A128" s="37"/>
      <c r="B128" s="38"/>
      <c r="C128" s="216" t="s">
        <v>83</v>
      </c>
      <c r="D128" s="216" t="s">
        <v>124</v>
      </c>
      <c r="E128" s="217" t="s">
        <v>136</v>
      </c>
      <c r="F128" s="218" t="s">
        <v>137</v>
      </c>
      <c r="G128" s="219" t="s">
        <v>127</v>
      </c>
      <c r="H128" s="220">
        <v>10090.16</v>
      </c>
      <c r="I128" s="221"/>
      <c r="J128" s="222">
        <f>ROUND(I128*H128,2)</f>
        <v>0</v>
      </c>
      <c r="K128" s="218" t="s">
        <v>138</v>
      </c>
      <c r="L128" s="43"/>
      <c r="M128" s="223" t="s">
        <v>1</v>
      </c>
      <c r="N128" s="224" t="s">
        <v>38</v>
      </c>
      <c r="O128" s="90"/>
      <c r="P128" s="225">
        <f>O128*H128</f>
        <v>0</v>
      </c>
      <c r="Q128" s="225">
        <v>7E-05</v>
      </c>
      <c r="R128" s="225">
        <f>Q128*H128</f>
        <v>0.7063111999999999</v>
      </c>
      <c r="S128" s="225">
        <v>0.115</v>
      </c>
      <c r="T128" s="225">
        <f>S128*H128</f>
        <v>1160.3684</v>
      </c>
      <c r="U128" s="226" t="s">
        <v>1</v>
      </c>
      <c r="V128" s="37"/>
      <c r="W128" s="37"/>
      <c r="X128" s="37"/>
      <c r="Y128" s="37"/>
      <c r="Z128" s="37"/>
      <c r="AA128" s="37"/>
      <c r="AB128" s="37"/>
      <c r="AC128" s="37"/>
      <c r="AD128" s="37"/>
      <c r="AE128" s="37"/>
      <c r="AR128" s="227" t="s">
        <v>128</v>
      </c>
      <c r="AT128" s="227" t="s">
        <v>124</v>
      </c>
      <c r="AU128" s="227" t="s">
        <v>83</v>
      </c>
      <c r="AY128" s="16" t="s">
        <v>122</v>
      </c>
      <c r="BE128" s="228">
        <f>IF(N128="základní",J128,0)</f>
        <v>0</v>
      </c>
      <c r="BF128" s="228">
        <f>IF(N128="snížená",J128,0)</f>
        <v>0</v>
      </c>
      <c r="BG128" s="228">
        <f>IF(N128="zákl. přenesená",J128,0)</f>
        <v>0</v>
      </c>
      <c r="BH128" s="228">
        <f>IF(N128="sníž. přenesená",J128,0)</f>
        <v>0</v>
      </c>
      <c r="BI128" s="228">
        <f>IF(N128="nulová",J128,0)</f>
        <v>0</v>
      </c>
      <c r="BJ128" s="16" t="s">
        <v>81</v>
      </c>
      <c r="BK128" s="228">
        <f>ROUND(I128*H128,2)</f>
        <v>0</v>
      </c>
      <c r="BL128" s="16" t="s">
        <v>128</v>
      </c>
      <c r="BM128" s="227" t="s">
        <v>139</v>
      </c>
    </row>
    <row r="129" spans="1:47" s="2" customFormat="1" ht="12">
      <c r="A129" s="37"/>
      <c r="B129" s="38"/>
      <c r="C129" s="39"/>
      <c r="D129" s="256" t="s">
        <v>140</v>
      </c>
      <c r="E129" s="39"/>
      <c r="F129" s="257" t="s">
        <v>141</v>
      </c>
      <c r="G129" s="39"/>
      <c r="H129" s="39"/>
      <c r="I129" s="231"/>
      <c r="J129" s="39"/>
      <c r="K129" s="39"/>
      <c r="L129" s="43"/>
      <c r="M129" s="232"/>
      <c r="N129" s="233"/>
      <c r="O129" s="90"/>
      <c r="P129" s="90"/>
      <c r="Q129" s="90"/>
      <c r="R129" s="90"/>
      <c r="S129" s="90"/>
      <c r="T129" s="90"/>
      <c r="U129" s="91"/>
      <c r="V129" s="37"/>
      <c r="W129" s="37"/>
      <c r="X129" s="37"/>
      <c r="Y129" s="37"/>
      <c r="Z129" s="37"/>
      <c r="AA129" s="37"/>
      <c r="AB129" s="37"/>
      <c r="AC129" s="37"/>
      <c r="AD129" s="37"/>
      <c r="AE129" s="37"/>
      <c r="AT129" s="16" t="s">
        <v>140</v>
      </c>
      <c r="AU129" s="16" t="s">
        <v>83</v>
      </c>
    </row>
    <row r="130" spans="1:47" s="2" customFormat="1" ht="12">
      <c r="A130" s="37"/>
      <c r="B130" s="38"/>
      <c r="C130" s="39"/>
      <c r="D130" s="229" t="s">
        <v>130</v>
      </c>
      <c r="E130" s="39"/>
      <c r="F130" s="230" t="s">
        <v>131</v>
      </c>
      <c r="G130" s="39"/>
      <c r="H130" s="39"/>
      <c r="I130" s="231"/>
      <c r="J130" s="39"/>
      <c r="K130" s="39"/>
      <c r="L130" s="43"/>
      <c r="M130" s="232"/>
      <c r="N130" s="233"/>
      <c r="O130" s="90"/>
      <c r="P130" s="90"/>
      <c r="Q130" s="90"/>
      <c r="R130" s="90"/>
      <c r="S130" s="90"/>
      <c r="T130" s="90"/>
      <c r="U130" s="91"/>
      <c r="V130" s="37"/>
      <c r="W130" s="37"/>
      <c r="X130" s="37"/>
      <c r="Y130" s="37"/>
      <c r="Z130" s="37"/>
      <c r="AA130" s="37"/>
      <c r="AB130" s="37"/>
      <c r="AC130" s="37"/>
      <c r="AD130" s="37"/>
      <c r="AE130" s="37"/>
      <c r="AT130" s="16" t="s">
        <v>130</v>
      </c>
      <c r="AU130" s="16" t="s">
        <v>83</v>
      </c>
    </row>
    <row r="131" spans="1:51" s="13" customFormat="1" ht="12">
      <c r="A131" s="13"/>
      <c r="B131" s="234"/>
      <c r="C131" s="235"/>
      <c r="D131" s="229" t="s">
        <v>132</v>
      </c>
      <c r="E131" s="236" t="s">
        <v>1</v>
      </c>
      <c r="F131" s="237" t="s">
        <v>493</v>
      </c>
      <c r="G131" s="235"/>
      <c r="H131" s="238">
        <v>9735.16</v>
      </c>
      <c r="I131" s="239"/>
      <c r="J131" s="235"/>
      <c r="K131" s="235"/>
      <c r="L131" s="240"/>
      <c r="M131" s="241"/>
      <c r="N131" s="242"/>
      <c r="O131" s="242"/>
      <c r="P131" s="242"/>
      <c r="Q131" s="242"/>
      <c r="R131" s="242"/>
      <c r="S131" s="242"/>
      <c r="T131" s="242"/>
      <c r="U131" s="243"/>
      <c r="V131" s="13"/>
      <c r="W131" s="13"/>
      <c r="X131" s="13"/>
      <c r="Y131" s="13"/>
      <c r="Z131" s="13"/>
      <c r="AA131" s="13"/>
      <c r="AB131" s="13"/>
      <c r="AC131" s="13"/>
      <c r="AD131" s="13"/>
      <c r="AE131" s="13"/>
      <c r="AT131" s="244" t="s">
        <v>132</v>
      </c>
      <c r="AU131" s="244" t="s">
        <v>83</v>
      </c>
      <c r="AV131" s="13" t="s">
        <v>83</v>
      </c>
      <c r="AW131" s="13" t="s">
        <v>30</v>
      </c>
      <c r="AX131" s="13" t="s">
        <v>73</v>
      </c>
      <c r="AY131" s="244" t="s">
        <v>122</v>
      </c>
    </row>
    <row r="132" spans="1:51" s="13" customFormat="1" ht="12">
      <c r="A132" s="13"/>
      <c r="B132" s="234"/>
      <c r="C132" s="235"/>
      <c r="D132" s="229" t="s">
        <v>132</v>
      </c>
      <c r="E132" s="236" t="s">
        <v>1</v>
      </c>
      <c r="F132" s="237" t="s">
        <v>494</v>
      </c>
      <c r="G132" s="235"/>
      <c r="H132" s="238">
        <v>355</v>
      </c>
      <c r="I132" s="239"/>
      <c r="J132" s="235"/>
      <c r="K132" s="235"/>
      <c r="L132" s="240"/>
      <c r="M132" s="241"/>
      <c r="N132" s="242"/>
      <c r="O132" s="242"/>
      <c r="P132" s="242"/>
      <c r="Q132" s="242"/>
      <c r="R132" s="242"/>
      <c r="S132" s="242"/>
      <c r="T132" s="242"/>
      <c r="U132" s="243"/>
      <c r="V132" s="13"/>
      <c r="W132" s="13"/>
      <c r="X132" s="13"/>
      <c r="Y132" s="13"/>
      <c r="Z132" s="13"/>
      <c r="AA132" s="13"/>
      <c r="AB132" s="13"/>
      <c r="AC132" s="13"/>
      <c r="AD132" s="13"/>
      <c r="AE132" s="13"/>
      <c r="AT132" s="244" t="s">
        <v>132</v>
      </c>
      <c r="AU132" s="244" t="s">
        <v>83</v>
      </c>
      <c r="AV132" s="13" t="s">
        <v>83</v>
      </c>
      <c r="AW132" s="13" t="s">
        <v>30</v>
      </c>
      <c r="AX132" s="13" t="s">
        <v>73</v>
      </c>
      <c r="AY132" s="244" t="s">
        <v>122</v>
      </c>
    </row>
    <row r="133" spans="1:51" s="14" customFormat="1" ht="12">
      <c r="A133" s="14"/>
      <c r="B133" s="245"/>
      <c r="C133" s="246"/>
      <c r="D133" s="229" t="s">
        <v>132</v>
      </c>
      <c r="E133" s="247" t="s">
        <v>1</v>
      </c>
      <c r="F133" s="248" t="s">
        <v>135</v>
      </c>
      <c r="G133" s="246"/>
      <c r="H133" s="249">
        <v>10090.16</v>
      </c>
      <c r="I133" s="250"/>
      <c r="J133" s="246"/>
      <c r="K133" s="246"/>
      <c r="L133" s="251"/>
      <c r="M133" s="252"/>
      <c r="N133" s="253"/>
      <c r="O133" s="253"/>
      <c r="P133" s="253"/>
      <c r="Q133" s="253"/>
      <c r="R133" s="253"/>
      <c r="S133" s="253"/>
      <c r="T133" s="253"/>
      <c r="U133" s="254"/>
      <c r="V133" s="14"/>
      <c r="W133" s="14"/>
      <c r="X133" s="14"/>
      <c r="Y133" s="14"/>
      <c r="Z133" s="14"/>
      <c r="AA133" s="14"/>
      <c r="AB133" s="14"/>
      <c r="AC133" s="14"/>
      <c r="AD133" s="14"/>
      <c r="AE133" s="14"/>
      <c r="AT133" s="255" t="s">
        <v>132</v>
      </c>
      <c r="AU133" s="255" t="s">
        <v>83</v>
      </c>
      <c r="AV133" s="14" t="s">
        <v>128</v>
      </c>
      <c r="AW133" s="14" t="s">
        <v>30</v>
      </c>
      <c r="AX133" s="14" t="s">
        <v>81</v>
      </c>
      <c r="AY133" s="255" t="s">
        <v>122</v>
      </c>
    </row>
    <row r="134" spans="1:63" s="12" customFormat="1" ht="22.8" customHeight="1">
      <c r="A134" s="12"/>
      <c r="B134" s="200"/>
      <c r="C134" s="201"/>
      <c r="D134" s="202" t="s">
        <v>72</v>
      </c>
      <c r="E134" s="214" t="s">
        <v>157</v>
      </c>
      <c r="F134" s="214" t="s">
        <v>227</v>
      </c>
      <c r="G134" s="201"/>
      <c r="H134" s="201"/>
      <c r="I134" s="204"/>
      <c r="J134" s="215">
        <f>BK134</f>
        <v>0</v>
      </c>
      <c r="K134" s="201"/>
      <c r="L134" s="206"/>
      <c r="M134" s="207"/>
      <c r="N134" s="208"/>
      <c r="O134" s="208"/>
      <c r="P134" s="209">
        <f>SUM(P135:P170)</f>
        <v>0</v>
      </c>
      <c r="Q134" s="208"/>
      <c r="R134" s="209">
        <f>SUM(R135:R170)</f>
        <v>3875.6464336000004</v>
      </c>
      <c r="S134" s="208"/>
      <c r="T134" s="209">
        <f>SUM(T135:T170)</f>
        <v>0</v>
      </c>
      <c r="U134" s="210"/>
      <c r="V134" s="12"/>
      <c r="W134" s="12"/>
      <c r="X134" s="12"/>
      <c r="Y134" s="12"/>
      <c r="Z134" s="12"/>
      <c r="AA134" s="12"/>
      <c r="AB134" s="12"/>
      <c r="AC134" s="12"/>
      <c r="AD134" s="12"/>
      <c r="AE134" s="12"/>
      <c r="AR134" s="211" t="s">
        <v>81</v>
      </c>
      <c r="AT134" s="212" t="s">
        <v>72</v>
      </c>
      <c r="AU134" s="212" t="s">
        <v>81</v>
      </c>
      <c r="AY134" s="211" t="s">
        <v>122</v>
      </c>
      <c r="BK134" s="213">
        <f>SUM(BK135:BK170)</f>
        <v>0</v>
      </c>
    </row>
    <row r="135" spans="1:65" s="2" customFormat="1" ht="37.8" customHeight="1">
      <c r="A135" s="37"/>
      <c r="B135" s="38"/>
      <c r="C135" s="216" t="s">
        <v>143</v>
      </c>
      <c r="D135" s="216" t="s">
        <v>124</v>
      </c>
      <c r="E135" s="217" t="s">
        <v>239</v>
      </c>
      <c r="F135" s="218" t="s">
        <v>240</v>
      </c>
      <c r="G135" s="219" t="s">
        <v>127</v>
      </c>
      <c r="H135" s="220">
        <v>140</v>
      </c>
      <c r="I135" s="221"/>
      <c r="J135" s="222">
        <f>ROUND(I135*H135,2)</f>
        <v>0</v>
      </c>
      <c r="K135" s="218" t="s">
        <v>138</v>
      </c>
      <c r="L135" s="43"/>
      <c r="M135" s="223" t="s">
        <v>1</v>
      </c>
      <c r="N135" s="224" t="s">
        <v>38</v>
      </c>
      <c r="O135" s="90"/>
      <c r="P135" s="225">
        <f>O135*H135</f>
        <v>0</v>
      </c>
      <c r="Q135" s="225">
        <v>0.324</v>
      </c>
      <c r="R135" s="225">
        <f>Q135*H135</f>
        <v>45.36</v>
      </c>
      <c r="S135" s="225">
        <v>0</v>
      </c>
      <c r="T135" s="225">
        <f>S135*H135</f>
        <v>0</v>
      </c>
      <c r="U135" s="226" t="s">
        <v>1</v>
      </c>
      <c r="V135" s="37"/>
      <c r="W135" s="37"/>
      <c r="X135" s="37"/>
      <c r="Y135" s="37"/>
      <c r="Z135" s="37"/>
      <c r="AA135" s="37"/>
      <c r="AB135" s="37"/>
      <c r="AC135" s="37"/>
      <c r="AD135" s="37"/>
      <c r="AE135" s="37"/>
      <c r="AR135" s="227" t="s">
        <v>128</v>
      </c>
      <c r="AT135" s="227" t="s">
        <v>124</v>
      </c>
      <c r="AU135" s="227" t="s">
        <v>83</v>
      </c>
      <c r="AY135" s="16" t="s">
        <v>122</v>
      </c>
      <c r="BE135" s="228">
        <f>IF(N135="základní",J135,0)</f>
        <v>0</v>
      </c>
      <c r="BF135" s="228">
        <f>IF(N135="snížená",J135,0)</f>
        <v>0</v>
      </c>
      <c r="BG135" s="228">
        <f>IF(N135="zákl. přenesená",J135,0)</f>
        <v>0</v>
      </c>
      <c r="BH135" s="228">
        <f>IF(N135="sníž. přenesená",J135,0)</f>
        <v>0</v>
      </c>
      <c r="BI135" s="228">
        <f>IF(N135="nulová",J135,0)</f>
        <v>0</v>
      </c>
      <c r="BJ135" s="16" t="s">
        <v>81</v>
      </c>
      <c r="BK135" s="228">
        <f>ROUND(I135*H135,2)</f>
        <v>0</v>
      </c>
      <c r="BL135" s="16" t="s">
        <v>128</v>
      </c>
      <c r="BM135" s="227" t="s">
        <v>241</v>
      </c>
    </row>
    <row r="136" spans="1:47" s="2" customFormat="1" ht="12">
      <c r="A136" s="37"/>
      <c r="B136" s="38"/>
      <c r="C136" s="39"/>
      <c r="D136" s="256" t="s">
        <v>140</v>
      </c>
      <c r="E136" s="39"/>
      <c r="F136" s="257" t="s">
        <v>242</v>
      </c>
      <c r="G136" s="39"/>
      <c r="H136" s="39"/>
      <c r="I136" s="231"/>
      <c r="J136" s="39"/>
      <c r="K136" s="39"/>
      <c r="L136" s="43"/>
      <c r="M136" s="232"/>
      <c r="N136" s="233"/>
      <c r="O136" s="90"/>
      <c r="P136" s="90"/>
      <c r="Q136" s="90"/>
      <c r="R136" s="90"/>
      <c r="S136" s="90"/>
      <c r="T136" s="90"/>
      <c r="U136" s="91"/>
      <c r="V136" s="37"/>
      <c r="W136" s="37"/>
      <c r="X136" s="37"/>
      <c r="Y136" s="37"/>
      <c r="Z136" s="37"/>
      <c r="AA136" s="37"/>
      <c r="AB136" s="37"/>
      <c r="AC136" s="37"/>
      <c r="AD136" s="37"/>
      <c r="AE136" s="37"/>
      <c r="AT136" s="16" t="s">
        <v>140</v>
      </c>
      <c r="AU136" s="16" t="s">
        <v>83</v>
      </c>
    </row>
    <row r="137" spans="1:51" s="13" customFormat="1" ht="12">
      <c r="A137" s="13"/>
      <c r="B137" s="234"/>
      <c r="C137" s="235"/>
      <c r="D137" s="229" t="s">
        <v>132</v>
      </c>
      <c r="E137" s="236" t="s">
        <v>1</v>
      </c>
      <c r="F137" s="237" t="s">
        <v>495</v>
      </c>
      <c r="G137" s="235"/>
      <c r="H137" s="238">
        <v>140</v>
      </c>
      <c r="I137" s="239"/>
      <c r="J137" s="235"/>
      <c r="K137" s="235"/>
      <c r="L137" s="240"/>
      <c r="M137" s="241"/>
      <c r="N137" s="242"/>
      <c r="O137" s="242"/>
      <c r="P137" s="242"/>
      <c r="Q137" s="242"/>
      <c r="R137" s="242"/>
      <c r="S137" s="242"/>
      <c r="T137" s="242"/>
      <c r="U137" s="243"/>
      <c r="V137" s="13"/>
      <c r="W137" s="13"/>
      <c r="X137" s="13"/>
      <c r="Y137" s="13"/>
      <c r="Z137" s="13"/>
      <c r="AA137" s="13"/>
      <c r="AB137" s="13"/>
      <c r="AC137" s="13"/>
      <c r="AD137" s="13"/>
      <c r="AE137" s="13"/>
      <c r="AT137" s="244" t="s">
        <v>132</v>
      </c>
      <c r="AU137" s="244" t="s">
        <v>83</v>
      </c>
      <c r="AV137" s="13" t="s">
        <v>83</v>
      </c>
      <c r="AW137" s="13" t="s">
        <v>30</v>
      </c>
      <c r="AX137" s="13" t="s">
        <v>81</v>
      </c>
      <c r="AY137" s="244" t="s">
        <v>122</v>
      </c>
    </row>
    <row r="138" spans="1:65" s="2" customFormat="1" ht="49.05" customHeight="1">
      <c r="A138" s="37"/>
      <c r="B138" s="38"/>
      <c r="C138" s="216" t="s">
        <v>128</v>
      </c>
      <c r="D138" s="216" t="s">
        <v>124</v>
      </c>
      <c r="E138" s="217" t="s">
        <v>251</v>
      </c>
      <c r="F138" s="218" t="s">
        <v>252</v>
      </c>
      <c r="G138" s="219" t="s">
        <v>127</v>
      </c>
      <c r="H138" s="220">
        <v>3027.048</v>
      </c>
      <c r="I138" s="221"/>
      <c r="J138" s="222">
        <f>ROUND(I138*H138,2)</f>
        <v>0</v>
      </c>
      <c r="K138" s="218" t="s">
        <v>138</v>
      </c>
      <c r="L138" s="43"/>
      <c r="M138" s="223" t="s">
        <v>1</v>
      </c>
      <c r="N138" s="224" t="s">
        <v>38</v>
      </c>
      <c r="O138" s="90"/>
      <c r="P138" s="225">
        <f>O138*H138</f>
        <v>0</v>
      </c>
      <c r="Q138" s="225">
        <v>0.15826</v>
      </c>
      <c r="R138" s="225">
        <f>Q138*H138</f>
        <v>479.06061648</v>
      </c>
      <c r="S138" s="225">
        <v>0</v>
      </c>
      <c r="T138" s="225">
        <f>S138*H138</f>
        <v>0</v>
      </c>
      <c r="U138" s="226" t="s">
        <v>1</v>
      </c>
      <c r="V138" s="37"/>
      <c r="W138" s="37"/>
      <c r="X138" s="37"/>
      <c r="Y138" s="37"/>
      <c r="Z138" s="37"/>
      <c r="AA138" s="37"/>
      <c r="AB138" s="37"/>
      <c r="AC138" s="37"/>
      <c r="AD138" s="37"/>
      <c r="AE138" s="37"/>
      <c r="AR138" s="227" t="s">
        <v>128</v>
      </c>
      <c r="AT138" s="227" t="s">
        <v>124</v>
      </c>
      <c r="AU138" s="227" t="s">
        <v>83</v>
      </c>
      <c r="AY138" s="16" t="s">
        <v>122</v>
      </c>
      <c r="BE138" s="228">
        <f>IF(N138="základní",J138,0)</f>
        <v>0</v>
      </c>
      <c r="BF138" s="228">
        <f>IF(N138="snížená",J138,0)</f>
        <v>0</v>
      </c>
      <c r="BG138" s="228">
        <f>IF(N138="zákl. přenesená",J138,0)</f>
        <v>0</v>
      </c>
      <c r="BH138" s="228">
        <f>IF(N138="sníž. přenesená",J138,0)</f>
        <v>0</v>
      </c>
      <c r="BI138" s="228">
        <f>IF(N138="nulová",J138,0)</f>
        <v>0</v>
      </c>
      <c r="BJ138" s="16" t="s">
        <v>81</v>
      </c>
      <c r="BK138" s="228">
        <f>ROUND(I138*H138,2)</f>
        <v>0</v>
      </c>
      <c r="BL138" s="16" t="s">
        <v>128</v>
      </c>
      <c r="BM138" s="227" t="s">
        <v>253</v>
      </c>
    </row>
    <row r="139" spans="1:47" s="2" customFormat="1" ht="12">
      <c r="A139" s="37"/>
      <c r="B139" s="38"/>
      <c r="C139" s="39"/>
      <c r="D139" s="256" t="s">
        <v>140</v>
      </c>
      <c r="E139" s="39"/>
      <c r="F139" s="257" t="s">
        <v>254</v>
      </c>
      <c r="G139" s="39"/>
      <c r="H139" s="39"/>
      <c r="I139" s="231"/>
      <c r="J139" s="39"/>
      <c r="K139" s="39"/>
      <c r="L139" s="43"/>
      <c r="M139" s="232"/>
      <c r="N139" s="233"/>
      <c r="O139" s="90"/>
      <c r="P139" s="90"/>
      <c r="Q139" s="90"/>
      <c r="R139" s="90"/>
      <c r="S139" s="90"/>
      <c r="T139" s="90"/>
      <c r="U139" s="91"/>
      <c r="V139" s="37"/>
      <c r="W139" s="37"/>
      <c r="X139" s="37"/>
      <c r="Y139" s="37"/>
      <c r="Z139" s="37"/>
      <c r="AA139" s="37"/>
      <c r="AB139" s="37"/>
      <c r="AC139" s="37"/>
      <c r="AD139" s="37"/>
      <c r="AE139" s="37"/>
      <c r="AT139" s="16" t="s">
        <v>140</v>
      </c>
      <c r="AU139" s="16" t="s">
        <v>83</v>
      </c>
    </row>
    <row r="140" spans="1:47" s="2" customFormat="1" ht="12">
      <c r="A140" s="37"/>
      <c r="B140" s="38"/>
      <c r="C140" s="39"/>
      <c r="D140" s="229" t="s">
        <v>130</v>
      </c>
      <c r="E140" s="39"/>
      <c r="F140" s="230" t="s">
        <v>255</v>
      </c>
      <c r="G140" s="39"/>
      <c r="H140" s="39"/>
      <c r="I140" s="231"/>
      <c r="J140" s="39"/>
      <c r="K140" s="39"/>
      <c r="L140" s="43"/>
      <c r="M140" s="232"/>
      <c r="N140" s="233"/>
      <c r="O140" s="90"/>
      <c r="P140" s="90"/>
      <c r="Q140" s="90"/>
      <c r="R140" s="90"/>
      <c r="S140" s="90"/>
      <c r="T140" s="90"/>
      <c r="U140" s="91"/>
      <c r="V140" s="37"/>
      <c r="W140" s="37"/>
      <c r="X140" s="37"/>
      <c r="Y140" s="37"/>
      <c r="Z140" s="37"/>
      <c r="AA140" s="37"/>
      <c r="AB140" s="37"/>
      <c r="AC140" s="37"/>
      <c r="AD140" s="37"/>
      <c r="AE140" s="37"/>
      <c r="AT140" s="16" t="s">
        <v>130</v>
      </c>
      <c r="AU140" s="16" t="s">
        <v>83</v>
      </c>
    </row>
    <row r="141" spans="1:51" s="13" customFormat="1" ht="12">
      <c r="A141" s="13"/>
      <c r="B141" s="234"/>
      <c r="C141" s="235"/>
      <c r="D141" s="229" t="s">
        <v>132</v>
      </c>
      <c r="E141" s="236" t="s">
        <v>1</v>
      </c>
      <c r="F141" s="237" t="s">
        <v>492</v>
      </c>
      <c r="G141" s="235"/>
      <c r="H141" s="238">
        <v>3027.048</v>
      </c>
      <c r="I141" s="239"/>
      <c r="J141" s="235"/>
      <c r="K141" s="235"/>
      <c r="L141" s="240"/>
      <c r="M141" s="241"/>
      <c r="N141" s="242"/>
      <c r="O141" s="242"/>
      <c r="P141" s="242"/>
      <c r="Q141" s="242"/>
      <c r="R141" s="242"/>
      <c r="S141" s="242"/>
      <c r="T141" s="242"/>
      <c r="U141" s="243"/>
      <c r="V141" s="13"/>
      <c r="W141" s="13"/>
      <c r="X141" s="13"/>
      <c r="Y141" s="13"/>
      <c r="Z141" s="13"/>
      <c r="AA141" s="13"/>
      <c r="AB141" s="13"/>
      <c r="AC141" s="13"/>
      <c r="AD141" s="13"/>
      <c r="AE141" s="13"/>
      <c r="AT141" s="244" t="s">
        <v>132</v>
      </c>
      <c r="AU141" s="244" t="s">
        <v>83</v>
      </c>
      <c r="AV141" s="13" t="s">
        <v>83</v>
      </c>
      <c r="AW141" s="13" t="s">
        <v>30</v>
      </c>
      <c r="AX141" s="13" t="s">
        <v>81</v>
      </c>
      <c r="AY141" s="244" t="s">
        <v>122</v>
      </c>
    </row>
    <row r="142" spans="1:65" s="2" customFormat="1" ht="37.8" customHeight="1">
      <c r="A142" s="37"/>
      <c r="B142" s="38"/>
      <c r="C142" s="216" t="s">
        <v>157</v>
      </c>
      <c r="D142" s="216" t="s">
        <v>124</v>
      </c>
      <c r="E142" s="217" t="s">
        <v>257</v>
      </c>
      <c r="F142" s="218" t="s">
        <v>258</v>
      </c>
      <c r="G142" s="219" t="s">
        <v>127</v>
      </c>
      <c r="H142" s="220">
        <v>1418</v>
      </c>
      <c r="I142" s="221"/>
      <c r="J142" s="222">
        <f>ROUND(I142*H142,2)</f>
        <v>0</v>
      </c>
      <c r="K142" s="218" t="s">
        <v>138</v>
      </c>
      <c r="L142" s="43"/>
      <c r="M142" s="223" t="s">
        <v>1</v>
      </c>
      <c r="N142" s="224" t="s">
        <v>38</v>
      </c>
      <c r="O142" s="90"/>
      <c r="P142" s="225">
        <f>O142*H142</f>
        <v>0</v>
      </c>
      <c r="Q142" s="225">
        <v>0.324</v>
      </c>
      <c r="R142" s="225">
        <f>Q142*H142</f>
        <v>459.432</v>
      </c>
      <c r="S142" s="225">
        <v>0</v>
      </c>
      <c r="T142" s="225">
        <f>S142*H142</f>
        <v>0</v>
      </c>
      <c r="U142" s="226" t="s">
        <v>1</v>
      </c>
      <c r="V142" s="37"/>
      <c r="W142" s="37"/>
      <c r="X142" s="37"/>
      <c r="Y142" s="37"/>
      <c r="Z142" s="37"/>
      <c r="AA142" s="37"/>
      <c r="AB142" s="37"/>
      <c r="AC142" s="37"/>
      <c r="AD142" s="37"/>
      <c r="AE142" s="37"/>
      <c r="AR142" s="227" t="s">
        <v>128</v>
      </c>
      <c r="AT142" s="227" t="s">
        <v>124</v>
      </c>
      <c r="AU142" s="227" t="s">
        <v>83</v>
      </c>
      <c r="AY142" s="16" t="s">
        <v>122</v>
      </c>
      <c r="BE142" s="228">
        <f>IF(N142="základní",J142,0)</f>
        <v>0</v>
      </c>
      <c r="BF142" s="228">
        <f>IF(N142="snížená",J142,0)</f>
        <v>0</v>
      </c>
      <c r="BG142" s="228">
        <f>IF(N142="zákl. přenesená",J142,0)</f>
        <v>0</v>
      </c>
      <c r="BH142" s="228">
        <f>IF(N142="sníž. přenesená",J142,0)</f>
        <v>0</v>
      </c>
      <c r="BI142" s="228">
        <f>IF(N142="nulová",J142,0)</f>
        <v>0</v>
      </c>
      <c r="BJ142" s="16" t="s">
        <v>81</v>
      </c>
      <c r="BK142" s="228">
        <f>ROUND(I142*H142,2)</f>
        <v>0</v>
      </c>
      <c r="BL142" s="16" t="s">
        <v>128</v>
      </c>
      <c r="BM142" s="227" t="s">
        <v>259</v>
      </c>
    </row>
    <row r="143" spans="1:47" s="2" customFormat="1" ht="12">
      <c r="A143" s="37"/>
      <c r="B143" s="38"/>
      <c r="C143" s="39"/>
      <c r="D143" s="256" t="s">
        <v>140</v>
      </c>
      <c r="E143" s="39"/>
      <c r="F143" s="257" t="s">
        <v>260</v>
      </c>
      <c r="G143" s="39"/>
      <c r="H143" s="39"/>
      <c r="I143" s="231"/>
      <c r="J143" s="39"/>
      <c r="K143" s="39"/>
      <c r="L143" s="43"/>
      <c r="M143" s="232"/>
      <c r="N143" s="233"/>
      <c r="O143" s="90"/>
      <c r="P143" s="90"/>
      <c r="Q143" s="90"/>
      <c r="R143" s="90"/>
      <c r="S143" s="90"/>
      <c r="T143" s="90"/>
      <c r="U143" s="91"/>
      <c r="V143" s="37"/>
      <c r="W143" s="37"/>
      <c r="X143" s="37"/>
      <c r="Y143" s="37"/>
      <c r="Z143" s="37"/>
      <c r="AA143" s="37"/>
      <c r="AB143" s="37"/>
      <c r="AC143" s="37"/>
      <c r="AD143" s="37"/>
      <c r="AE143" s="37"/>
      <c r="AT143" s="16" t="s">
        <v>140</v>
      </c>
      <c r="AU143" s="16" t="s">
        <v>83</v>
      </c>
    </row>
    <row r="144" spans="1:47" s="2" customFormat="1" ht="12">
      <c r="A144" s="37"/>
      <c r="B144" s="38"/>
      <c r="C144" s="39"/>
      <c r="D144" s="229" t="s">
        <v>130</v>
      </c>
      <c r="E144" s="39"/>
      <c r="F144" s="230" t="s">
        <v>261</v>
      </c>
      <c r="G144" s="39"/>
      <c r="H144" s="39"/>
      <c r="I144" s="231"/>
      <c r="J144" s="39"/>
      <c r="K144" s="39"/>
      <c r="L144" s="43"/>
      <c r="M144" s="232"/>
      <c r="N144" s="233"/>
      <c r="O144" s="90"/>
      <c r="P144" s="90"/>
      <c r="Q144" s="90"/>
      <c r="R144" s="90"/>
      <c r="S144" s="90"/>
      <c r="T144" s="90"/>
      <c r="U144" s="91"/>
      <c r="V144" s="37"/>
      <c r="W144" s="37"/>
      <c r="X144" s="37"/>
      <c r="Y144" s="37"/>
      <c r="Z144" s="37"/>
      <c r="AA144" s="37"/>
      <c r="AB144" s="37"/>
      <c r="AC144" s="37"/>
      <c r="AD144" s="37"/>
      <c r="AE144" s="37"/>
      <c r="AT144" s="16" t="s">
        <v>130</v>
      </c>
      <c r="AU144" s="16" t="s">
        <v>83</v>
      </c>
    </row>
    <row r="145" spans="1:51" s="13" customFormat="1" ht="12">
      <c r="A145" s="13"/>
      <c r="B145" s="234"/>
      <c r="C145" s="235"/>
      <c r="D145" s="229" t="s">
        <v>132</v>
      </c>
      <c r="E145" s="236" t="s">
        <v>1</v>
      </c>
      <c r="F145" s="237" t="s">
        <v>496</v>
      </c>
      <c r="G145" s="235"/>
      <c r="H145" s="238">
        <v>1418</v>
      </c>
      <c r="I145" s="239"/>
      <c r="J145" s="235"/>
      <c r="K145" s="235"/>
      <c r="L145" s="240"/>
      <c r="M145" s="241"/>
      <c r="N145" s="242"/>
      <c r="O145" s="242"/>
      <c r="P145" s="242"/>
      <c r="Q145" s="242"/>
      <c r="R145" s="242"/>
      <c r="S145" s="242"/>
      <c r="T145" s="242"/>
      <c r="U145" s="243"/>
      <c r="V145" s="13"/>
      <c r="W145" s="13"/>
      <c r="X145" s="13"/>
      <c r="Y145" s="13"/>
      <c r="Z145" s="13"/>
      <c r="AA145" s="13"/>
      <c r="AB145" s="13"/>
      <c r="AC145" s="13"/>
      <c r="AD145" s="13"/>
      <c r="AE145" s="13"/>
      <c r="AT145" s="244" t="s">
        <v>132</v>
      </c>
      <c r="AU145" s="244" t="s">
        <v>83</v>
      </c>
      <c r="AV145" s="13" t="s">
        <v>83</v>
      </c>
      <c r="AW145" s="13" t="s">
        <v>30</v>
      </c>
      <c r="AX145" s="13" t="s">
        <v>81</v>
      </c>
      <c r="AY145" s="244" t="s">
        <v>122</v>
      </c>
    </row>
    <row r="146" spans="1:65" s="2" customFormat="1" ht="33" customHeight="1">
      <c r="A146" s="37"/>
      <c r="B146" s="38"/>
      <c r="C146" s="216" t="s">
        <v>163</v>
      </c>
      <c r="D146" s="216" t="s">
        <v>124</v>
      </c>
      <c r="E146" s="217" t="s">
        <v>263</v>
      </c>
      <c r="F146" s="218" t="s">
        <v>264</v>
      </c>
      <c r="G146" s="219" t="s">
        <v>127</v>
      </c>
      <c r="H146" s="220">
        <v>3027.048</v>
      </c>
      <c r="I146" s="221"/>
      <c r="J146" s="222">
        <f>ROUND(I146*H146,2)</f>
        <v>0</v>
      </c>
      <c r="K146" s="218" t="s">
        <v>1</v>
      </c>
      <c r="L146" s="43"/>
      <c r="M146" s="223" t="s">
        <v>1</v>
      </c>
      <c r="N146" s="224" t="s">
        <v>38</v>
      </c>
      <c r="O146" s="90"/>
      <c r="P146" s="225">
        <f>O146*H146</f>
        <v>0</v>
      </c>
      <c r="Q146" s="225">
        <v>0.00085</v>
      </c>
      <c r="R146" s="225">
        <f>Q146*H146</f>
        <v>2.5729907999999995</v>
      </c>
      <c r="S146" s="225">
        <v>0</v>
      </c>
      <c r="T146" s="225">
        <f>S146*H146</f>
        <v>0</v>
      </c>
      <c r="U146" s="226" t="s">
        <v>1</v>
      </c>
      <c r="V146" s="37"/>
      <c r="W146" s="37"/>
      <c r="X146" s="37"/>
      <c r="Y146" s="37"/>
      <c r="Z146" s="37"/>
      <c r="AA146" s="37"/>
      <c r="AB146" s="37"/>
      <c r="AC146" s="37"/>
      <c r="AD146" s="37"/>
      <c r="AE146" s="37"/>
      <c r="AR146" s="227" t="s">
        <v>128</v>
      </c>
      <c r="AT146" s="227" t="s">
        <v>124</v>
      </c>
      <c r="AU146" s="227" t="s">
        <v>83</v>
      </c>
      <c r="AY146" s="16" t="s">
        <v>122</v>
      </c>
      <c r="BE146" s="228">
        <f>IF(N146="základní",J146,0)</f>
        <v>0</v>
      </c>
      <c r="BF146" s="228">
        <f>IF(N146="snížená",J146,0)</f>
        <v>0</v>
      </c>
      <c r="BG146" s="228">
        <f>IF(N146="zákl. přenesená",J146,0)</f>
        <v>0</v>
      </c>
      <c r="BH146" s="228">
        <f>IF(N146="sníž. přenesená",J146,0)</f>
        <v>0</v>
      </c>
      <c r="BI146" s="228">
        <f>IF(N146="nulová",J146,0)</f>
        <v>0</v>
      </c>
      <c r="BJ146" s="16" t="s">
        <v>81</v>
      </c>
      <c r="BK146" s="228">
        <f>ROUND(I146*H146,2)</f>
        <v>0</v>
      </c>
      <c r="BL146" s="16" t="s">
        <v>128</v>
      </c>
      <c r="BM146" s="227" t="s">
        <v>265</v>
      </c>
    </row>
    <row r="147" spans="1:47" s="2" customFormat="1" ht="12">
      <c r="A147" s="37"/>
      <c r="B147" s="38"/>
      <c r="C147" s="39"/>
      <c r="D147" s="229" t="s">
        <v>130</v>
      </c>
      <c r="E147" s="39"/>
      <c r="F147" s="230" t="s">
        <v>266</v>
      </c>
      <c r="G147" s="39"/>
      <c r="H147" s="39"/>
      <c r="I147" s="231"/>
      <c r="J147" s="39"/>
      <c r="K147" s="39"/>
      <c r="L147" s="43"/>
      <c r="M147" s="232"/>
      <c r="N147" s="233"/>
      <c r="O147" s="90"/>
      <c r="P147" s="90"/>
      <c r="Q147" s="90"/>
      <c r="R147" s="90"/>
      <c r="S147" s="90"/>
      <c r="T147" s="90"/>
      <c r="U147" s="91"/>
      <c r="V147" s="37"/>
      <c r="W147" s="37"/>
      <c r="X147" s="37"/>
      <c r="Y147" s="37"/>
      <c r="Z147" s="37"/>
      <c r="AA147" s="37"/>
      <c r="AB147" s="37"/>
      <c r="AC147" s="37"/>
      <c r="AD147" s="37"/>
      <c r="AE147" s="37"/>
      <c r="AT147" s="16" t="s">
        <v>130</v>
      </c>
      <c r="AU147" s="16" t="s">
        <v>83</v>
      </c>
    </row>
    <row r="148" spans="1:51" s="13" customFormat="1" ht="12">
      <c r="A148" s="13"/>
      <c r="B148" s="234"/>
      <c r="C148" s="235"/>
      <c r="D148" s="229" t="s">
        <v>132</v>
      </c>
      <c r="E148" s="236" t="s">
        <v>1</v>
      </c>
      <c r="F148" s="237" t="s">
        <v>492</v>
      </c>
      <c r="G148" s="235"/>
      <c r="H148" s="238">
        <v>3027.048</v>
      </c>
      <c r="I148" s="239"/>
      <c r="J148" s="235"/>
      <c r="K148" s="235"/>
      <c r="L148" s="240"/>
      <c r="M148" s="241"/>
      <c r="N148" s="242"/>
      <c r="O148" s="242"/>
      <c r="P148" s="242"/>
      <c r="Q148" s="242"/>
      <c r="R148" s="242"/>
      <c r="S148" s="242"/>
      <c r="T148" s="242"/>
      <c r="U148" s="243"/>
      <c r="V148" s="13"/>
      <c r="W148" s="13"/>
      <c r="X148" s="13"/>
      <c r="Y148" s="13"/>
      <c r="Z148" s="13"/>
      <c r="AA148" s="13"/>
      <c r="AB148" s="13"/>
      <c r="AC148" s="13"/>
      <c r="AD148" s="13"/>
      <c r="AE148" s="13"/>
      <c r="AT148" s="244" t="s">
        <v>132</v>
      </c>
      <c r="AU148" s="244" t="s">
        <v>83</v>
      </c>
      <c r="AV148" s="13" t="s">
        <v>83</v>
      </c>
      <c r="AW148" s="13" t="s">
        <v>30</v>
      </c>
      <c r="AX148" s="13" t="s">
        <v>81</v>
      </c>
      <c r="AY148" s="244" t="s">
        <v>122</v>
      </c>
    </row>
    <row r="149" spans="1:65" s="2" customFormat="1" ht="24.15" customHeight="1">
      <c r="A149" s="37"/>
      <c r="B149" s="38"/>
      <c r="C149" s="216" t="s">
        <v>171</v>
      </c>
      <c r="D149" s="216" t="s">
        <v>124</v>
      </c>
      <c r="E149" s="217" t="s">
        <v>268</v>
      </c>
      <c r="F149" s="218" t="s">
        <v>269</v>
      </c>
      <c r="G149" s="219" t="s">
        <v>127</v>
      </c>
      <c r="H149" s="220">
        <v>3027.048</v>
      </c>
      <c r="I149" s="221"/>
      <c r="J149" s="222">
        <f>ROUND(I149*H149,2)</f>
        <v>0</v>
      </c>
      <c r="K149" s="218" t="s">
        <v>138</v>
      </c>
      <c r="L149" s="43"/>
      <c r="M149" s="223" t="s">
        <v>1</v>
      </c>
      <c r="N149" s="224" t="s">
        <v>38</v>
      </c>
      <c r="O149" s="90"/>
      <c r="P149" s="225">
        <f>O149*H149</f>
        <v>0</v>
      </c>
      <c r="Q149" s="225">
        <v>0.00034</v>
      </c>
      <c r="R149" s="225">
        <f>Q149*H149</f>
        <v>1.02919632</v>
      </c>
      <c r="S149" s="225">
        <v>0</v>
      </c>
      <c r="T149" s="225">
        <f>S149*H149</f>
        <v>0</v>
      </c>
      <c r="U149" s="226" t="s">
        <v>1</v>
      </c>
      <c r="V149" s="37"/>
      <c r="W149" s="37"/>
      <c r="X149" s="37"/>
      <c r="Y149" s="37"/>
      <c r="Z149" s="37"/>
      <c r="AA149" s="37"/>
      <c r="AB149" s="37"/>
      <c r="AC149" s="37"/>
      <c r="AD149" s="37"/>
      <c r="AE149" s="37"/>
      <c r="AR149" s="227" t="s">
        <v>128</v>
      </c>
      <c r="AT149" s="227" t="s">
        <v>124</v>
      </c>
      <c r="AU149" s="227" t="s">
        <v>83</v>
      </c>
      <c r="AY149" s="16" t="s">
        <v>122</v>
      </c>
      <c r="BE149" s="228">
        <f>IF(N149="základní",J149,0)</f>
        <v>0</v>
      </c>
      <c r="BF149" s="228">
        <f>IF(N149="snížená",J149,0)</f>
        <v>0</v>
      </c>
      <c r="BG149" s="228">
        <f>IF(N149="zákl. přenesená",J149,0)</f>
        <v>0</v>
      </c>
      <c r="BH149" s="228">
        <f>IF(N149="sníž. přenesená",J149,0)</f>
        <v>0</v>
      </c>
      <c r="BI149" s="228">
        <f>IF(N149="nulová",J149,0)</f>
        <v>0</v>
      </c>
      <c r="BJ149" s="16" t="s">
        <v>81</v>
      </c>
      <c r="BK149" s="228">
        <f>ROUND(I149*H149,2)</f>
        <v>0</v>
      </c>
      <c r="BL149" s="16" t="s">
        <v>128</v>
      </c>
      <c r="BM149" s="227" t="s">
        <v>270</v>
      </c>
    </row>
    <row r="150" spans="1:47" s="2" customFormat="1" ht="12">
      <c r="A150" s="37"/>
      <c r="B150" s="38"/>
      <c r="C150" s="39"/>
      <c r="D150" s="256" t="s">
        <v>140</v>
      </c>
      <c r="E150" s="39"/>
      <c r="F150" s="257" t="s">
        <v>271</v>
      </c>
      <c r="G150" s="39"/>
      <c r="H150" s="39"/>
      <c r="I150" s="231"/>
      <c r="J150" s="39"/>
      <c r="K150" s="39"/>
      <c r="L150" s="43"/>
      <c r="M150" s="232"/>
      <c r="N150" s="233"/>
      <c r="O150" s="90"/>
      <c r="P150" s="90"/>
      <c r="Q150" s="90"/>
      <c r="R150" s="90"/>
      <c r="S150" s="90"/>
      <c r="T150" s="90"/>
      <c r="U150" s="91"/>
      <c r="V150" s="37"/>
      <c r="W150" s="37"/>
      <c r="X150" s="37"/>
      <c r="Y150" s="37"/>
      <c r="Z150" s="37"/>
      <c r="AA150" s="37"/>
      <c r="AB150" s="37"/>
      <c r="AC150" s="37"/>
      <c r="AD150" s="37"/>
      <c r="AE150" s="37"/>
      <c r="AT150" s="16" t="s">
        <v>140</v>
      </c>
      <c r="AU150" s="16" t="s">
        <v>83</v>
      </c>
    </row>
    <row r="151" spans="1:47" s="2" customFormat="1" ht="12">
      <c r="A151" s="37"/>
      <c r="B151" s="38"/>
      <c r="C151" s="39"/>
      <c r="D151" s="229" t="s">
        <v>130</v>
      </c>
      <c r="E151" s="39"/>
      <c r="F151" s="230" t="s">
        <v>272</v>
      </c>
      <c r="G151" s="39"/>
      <c r="H151" s="39"/>
      <c r="I151" s="231"/>
      <c r="J151" s="39"/>
      <c r="K151" s="39"/>
      <c r="L151" s="43"/>
      <c r="M151" s="232"/>
      <c r="N151" s="233"/>
      <c r="O151" s="90"/>
      <c r="P151" s="90"/>
      <c r="Q151" s="90"/>
      <c r="R151" s="90"/>
      <c r="S151" s="90"/>
      <c r="T151" s="90"/>
      <c r="U151" s="91"/>
      <c r="V151" s="37"/>
      <c r="W151" s="37"/>
      <c r="X151" s="37"/>
      <c r="Y151" s="37"/>
      <c r="Z151" s="37"/>
      <c r="AA151" s="37"/>
      <c r="AB151" s="37"/>
      <c r="AC151" s="37"/>
      <c r="AD151" s="37"/>
      <c r="AE151" s="37"/>
      <c r="AT151" s="16" t="s">
        <v>130</v>
      </c>
      <c r="AU151" s="16" t="s">
        <v>83</v>
      </c>
    </row>
    <row r="152" spans="1:51" s="13" customFormat="1" ht="12">
      <c r="A152" s="13"/>
      <c r="B152" s="234"/>
      <c r="C152" s="235"/>
      <c r="D152" s="229" t="s">
        <v>132</v>
      </c>
      <c r="E152" s="236" t="s">
        <v>1</v>
      </c>
      <c r="F152" s="237" t="s">
        <v>492</v>
      </c>
      <c r="G152" s="235"/>
      <c r="H152" s="238">
        <v>3027.048</v>
      </c>
      <c r="I152" s="239"/>
      <c r="J152" s="235"/>
      <c r="K152" s="235"/>
      <c r="L152" s="240"/>
      <c r="M152" s="241"/>
      <c r="N152" s="242"/>
      <c r="O152" s="242"/>
      <c r="P152" s="242"/>
      <c r="Q152" s="242"/>
      <c r="R152" s="242"/>
      <c r="S152" s="242"/>
      <c r="T152" s="242"/>
      <c r="U152" s="243"/>
      <c r="V152" s="13"/>
      <c r="W152" s="13"/>
      <c r="X152" s="13"/>
      <c r="Y152" s="13"/>
      <c r="Z152" s="13"/>
      <c r="AA152" s="13"/>
      <c r="AB152" s="13"/>
      <c r="AC152" s="13"/>
      <c r="AD152" s="13"/>
      <c r="AE152" s="13"/>
      <c r="AT152" s="244" t="s">
        <v>132</v>
      </c>
      <c r="AU152" s="244" t="s">
        <v>83</v>
      </c>
      <c r="AV152" s="13" t="s">
        <v>83</v>
      </c>
      <c r="AW152" s="13" t="s">
        <v>30</v>
      </c>
      <c r="AX152" s="13" t="s">
        <v>81</v>
      </c>
      <c r="AY152" s="244" t="s">
        <v>122</v>
      </c>
    </row>
    <row r="153" spans="1:65" s="2" customFormat="1" ht="24.15" customHeight="1">
      <c r="A153" s="37"/>
      <c r="B153" s="38"/>
      <c r="C153" s="216" t="s">
        <v>180</v>
      </c>
      <c r="D153" s="216" t="s">
        <v>124</v>
      </c>
      <c r="E153" s="217" t="s">
        <v>274</v>
      </c>
      <c r="F153" s="218" t="s">
        <v>275</v>
      </c>
      <c r="G153" s="219" t="s">
        <v>127</v>
      </c>
      <c r="H153" s="220">
        <v>10111</v>
      </c>
      <c r="I153" s="221"/>
      <c r="J153" s="222">
        <f>ROUND(I153*H153,2)</f>
        <v>0</v>
      </c>
      <c r="K153" s="218" t="s">
        <v>138</v>
      </c>
      <c r="L153" s="43"/>
      <c r="M153" s="223" t="s">
        <v>1</v>
      </c>
      <c r="N153" s="224" t="s">
        <v>38</v>
      </c>
      <c r="O153" s="90"/>
      <c r="P153" s="225">
        <f>O153*H153</f>
        <v>0</v>
      </c>
      <c r="Q153" s="225">
        <v>0.00031</v>
      </c>
      <c r="R153" s="225">
        <f>Q153*H153</f>
        <v>3.13441</v>
      </c>
      <c r="S153" s="225">
        <v>0</v>
      </c>
      <c r="T153" s="225">
        <f>S153*H153</f>
        <v>0</v>
      </c>
      <c r="U153" s="226" t="s">
        <v>1</v>
      </c>
      <c r="V153" s="37"/>
      <c r="W153" s="37"/>
      <c r="X153" s="37"/>
      <c r="Y153" s="37"/>
      <c r="Z153" s="37"/>
      <c r="AA153" s="37"/>
      <c r="AB153" s="37"/>
      <c r="AC153" s="37"/>
      <c r="AD153" s="37"/>
      <c r="AE153" s="37"/>
      <c r="AR153" s="227" t="s">
        <v>128</v>
      </c>
      <c r="AT153" s="227" t="s">
        <v>124</v>
      </c>
      <c r="AU153" s="227" t="s">
        <v>83</v>
      </c>
      <c r="AY153" s="16" t="s">
        <v>122</v>
      </c>
      <c r="BE153" s="228">
        <f>IF(N153="základní",J153,0)</f>
        <v>0</v>
      </c>
      <c r="BF153" s="228">
        <f>IF(N153="snížená",J153,0)</f>
        <v>0</v>
      </c>
      <c r="BG153" s="228">
        <f>IF(N153="zákl. přenesená",J153,0)</f>
        <v>0</v>
      </c>
      <c r="BH153" s="228">
        <f>IF(N153="sníž. přenesená",J153,0)</f>
        <v>0</v>
      </c>
      <c r="BI153" s="228">
        <f>IF(N153="nulová",J153,0)</f>
        <v>0</v>
      </c>
      <c r="BJ153" s="16" t="s">
        <v>81</v>
      </c>
      <c r="BK153" s="228">
        <f>ROUND(I153*H153,2)</f>
        <v>0</v>
      </c>
      <c r="BL153" s="16" t="s">
        <v>128</v>
      </c>
      <c r="BM153" s="227" t="s">
        <v>276</v>
      </c>
    </row>
    <row r="154" spans="1:47" s="2" customFormat="1" ht="12">
      <c r="A154" s="37"/>
      <c r="B154" s="38"/>
      <c r="C154" s="39"/>
      <c r="D154" s="256" t="s">
        <v>140</v>
      </c>
      <c r="E154" s="39"/>
      <c r="F154" s="257" t="s">
        <v>277</v>
      </c>
      <c r="G154" s="39"/>
      <c r="H154" s="39"/>
      <c r="I154" s="231"/>
      <c r="J154" s="39"/>
      <c r="K154" s="39"/>
      <c r="L154" s="43"/>
      <c r="M154" s="232"/>
      <c r="N154" s="233"/>
      <c r="O154" s="90"/>
      <c r="P154" s="90"/>
      <c r="Q154" s="90"/>
      <c r="R154" s="90"/>
      <c r="S154" s="90"/>
      <c r="T154" s="90"/>
      <c r="U154" s="91"/>
      <c r="V154" s="37"/>
      <c r="W154" s="37"/>
      <c r="X154" s="37"/>
      <c r="Y154" s="37"/>
      <c r="Z154" s="37"/>
      <c r="AA154" s="37"/>
      <c r="AB154" s="37"/>
      <c r="AC154" s="37"/>
      <c r="AD154" s="37"/>
      <c r="AE154" s="37"/>
      <c r="AT154" s="16" t="s">
        <v>140</v>
      </c>
      <c r="AU154" s="16" t="s">
        <v>83</v>
      </c>
    </row>
    <row r="155" spans="1:51" s="13" customFormat="1" ht="12">
      <c r="A155" s="13"/>
      <c r="B155" s="234"/>
      <c r="C155" s="235"/>
      <c r="D155" s="229" t="s">
        <v>132</v>
      </c>
      <c r="E155" s="236" t="s">
        <v>1</v>
      </c>
      <c r="F155" s="237" t="s">
        <v>497</v>
      </c>
      <c r="G155" s="235"/>
      <c r="H155" s="238">
        <v>9920</v>
      </c>
      <c r="I155" s="239"/>
      <c r="J155" s="235"/>
      <c r="K155" s="235"/>
      <c r="L155" s="240"/>
      <c r="M155" s="241"/>
      <c r="N155" s="242"/>
      <c r="O155" s="242"/>
      <c r="P155" s="242"/>
      <c r="Q155" s="242"/>
      <c r="R155" s="242"/>
      <c r="S155" s="242"/>
      <c r="T155" s="242"/>
      <c r="U155" s="243"/>
      <c r="V155" s="13"/>
      <c r="W155" s="13"/>
      <c r="X155" s="13"/>
      <c r="Y155" s="13"/>
      <c r="Z155" s="13"/>
      <c r="AA155" s="13"/>
      <c r="AB155" s="13"/>
      <c r="AC155" s="13"/>
      <c r="AD155" s="13"/>
      <c r="AE155" s="13"/>
      <c r="AT155" s="244" t="s">
        <v>132</v>
      </c>
      <c r="AU155" s="244" t="s">
        <v>83</v>
      </c>
      <c r="AV155" s="13" t="s">
        <v>83</v>
      </c>
      <c r="AW155" s="13" t="s">
        <v>30</v>
      </c>
      <c r="AX155" s="13" t="s">
        <v>73</v>
      </c>
      <c r="AY155" s="244" t="s">
        <v>122</v>
      </c>
    </row>
    <row r="156" spans="1:51" s="13" customFormat="1" ht="12">
      <c r="A156" s="13"/>
      <c r="B156" s="234"/>
      <c r="C156" s="235"/>
      <c r="D156" s="229" t="s">
        <v>132</v>
      </c>
      <c r="E156" s="236" t="s">
        <v>1</v>
      </c>
      <c r="F156" s="237" t="s">
        <v>498</v>
      </c>
      <c r="G156" s="235"/>
      <c r="H156" s="238">
        <v>191</v>
      </c>
      <c r="I156" s="239"/>
      <c r="J156" s="235"/>
      <c r="K156" s="235"/>
      <c r="L156" s="240"/>
      <c r="M156" s="241"/>
      <c r="N156" s="242"/>
      <c r="O156" s="242"/>
      <c r="P156" s="242"/>
      <c r="Q156" s="242"/>
      <c r="R156" s="242"/>
      <c r="S156" s="242"/>
      <c r="T156" s="242"/>
      <c r="U156" s="243"/>
      <c r="V156" s="13"/>
      <c r="W156" s="13"/>
      <c r="X156" s="13"/>
      <c r="Y156" s="13"/>
      <c r="Z156" s="13"/>
      <c r="AA156" s="13"/>
      <c r="AB156" s="13"/>
      <c r="AC156" s="13"/>
      <c r="AD156" s="13"/>
      <c r="AE156" s="13"/>
      <c r="AT156" s="244" t="s">
        <v>132</v>
      </c>
      <c r="AU156" s="244" t="s">
        <v>83</v>
      </c>
      <c r="AV156" s="13" t="s">
        <v>83</v>
      </c>
      <c r="AW156" s="13" t="s">
        <v>30</v>
      </c>
      <c r="AX156" s="13" t="s">
        <v>73</v>
      </c>
      <c r="AY156" s="244" t="s">
        <v>122</v>
      </c>
    </row>
    <row r="157" spans="1:51" s="14" customFormat="1" ht="12">
      <c r="A157" s="14"/>
      <c r="B157" s="245"/>
      <c r="C157" s="246"/>
      <c r="D157" s="229" t="s">
        <v>132</v>
      </c>
      <c r="E157" s="247" t="s">
        <v>1</v>
      </c>
      <c r="F157" s="248" t="s">
        <v>135</v>
      </c>
      <c r="G157" s="246"/>
      <c r="H157" s="249">
        <v>10111</v>
      </c>
      <c r="I157" s="250"/>
      <c r="J157" s="246"/>
      <c r="K157" s="246"/>
      <c r="L157" s="251"/>
      <c r="M157" s="252"/>
      <c r="N157" s="253"/>
      <c r="O157" s="253"/>
      <c r="P157" s="253"/>
      <c r="Q157" s="253"/>
      <c r="R157" s="253"/>
      <c r="S157" s="253"/>
      <c r="T157" s="253"/>
      <c r="U157" s="254"/>
      <c r="V157" s="14"/>
      <c r="W157" s="14"/>
      <c r="X157" s="14"/>
      <c r="Y157" s="14"/>
      <c r="Z157" s="14"/>
      <c r="AA157" s="14"/>
      <c r="AB157" s="14"/>
      <c r="AC157" s="14"/>
      <c r="AD157" s="14"/>
      <c r="AE157" s="14"/>
      <c r="AT157" s="255" t="s">
        <v>132</v>
      </c>
      <c r="AU157" s="255" t="s">
        <v>83</v>
      </c>
      <c r="AV157" s="14" t="s">
        <v>128</v>
      </c>
      <c r="AW157" s="14" t="s">
        <v>30</v>
      </c>
      <c r="AX157" s="14" t="s">
        <v>81</v>
      </c>
      <c r="AY157" s="255" t="s">
        <v>122</v>
      </c>
    </row>
    <row r="158" spans="1:65" s="2" customFormat="1" ht="24.15" customHeight="1">
      <c r="A158" s="37"/>
      <c r="B158" s="38"/>
      <c r="C158" s="216" t="s">
        <v>187</v>
      </c>
      <c r="D158" s="216" t="s">
        <v>124</v>
      </c>
      <c r="E158" s="217" t="s">
        <v>281</v>
      </c>
      <c r="F158" s="218" t="s">
        <v>282</v>
      </c>
      <c r="G158" s="219" t="s">
        <v>127</v>
      </c>
      <c r="H158" s="220">
        <v>10090.16</v>
      </c>
      <c r="I158" s="221"/>
      <c r="J158" s="222">
        <f>ROUND(I158*H158,2)</f>
        <v>0</v>
      </c>
      <c r="K158" s="218" t="s">
        <v>138</v>
      </c>
      <c r="L158" s="43"/>
      <c r="M158" s="223" t="s">
        <v>1</v>
      </c>
      <c r="N158" s="224" t="s">
        <v>38</v>
      </c>
      <c r="O158" s="90"/>
      <c r="P158" s="225">
        <f>O158*H158</f>
        <v>0</v>
      </c>
      <c r="Q158" s="225">
        <v>0.00041</v>
      </c>
      <c r="R158" s="225">
        <f>Q158*H158</f>
        <v>4.1369656</v>
      </c>
      <c r="S158" s="225">
        <v>0</v>
      </c>
      <c r="T158" s="225">
        <f>S158*H158</f>
        <v>0</v>
      </c>
      <c r="U158" s="226" t="s">
        <v>1</v>
      </c>
      <c r="V158" s="37"/>
      <c r="W158" s="37"/>
      <c r="X158" s="37"/>
      <c r="Y158" s="37"/>
      <c r="Z158" s="37"/>
      <c r="AA158" s="37"/>
      <c r="AB158" s="37"/>
      <c r="AC158" s="37"/>
      <c r="AD158" s="37"/>
      <c r="AE158" s="37"/>
      <c r="AR158" s="227" t="s">
        <v>128</v>
      </c>
      <c r="AT158" s="227" t="s">
        <v>124</v>
      </c>
      <c r="AU158" s="227" t="s">
        <v>83</v>
      </c>
      <c r="AY158" s="16" t="s">
        <v>122</v>
      </c>
      <c r="BE158" s="228">
        <f>IF(N158="základní",J158,0)</f>
        <v>0</v>
      </c>
      <c r="BF158" s="228">
        <f>IF(N158="snížená",J158,0)</f>
        <v>0</v>
      </c>
      <c r="BG158" s="228">
        <f>IF(N158="zákl. přenesená",J158,0)</f>
        <v>0</v>
      </c>
      <c r="BH158" s="228">
        <f>IF(N158="sníž. přenesená",J158,0)</f>
        <v>0</v>
      </c>
      <c r="BI158" s="228">
        <f>IF(N158="nulová",J158,0)</f>
        <v>0</v>
      </c>
      <c r="BJ158" s="16" t="s">
        <v>81</v>
      </c>
      <c r="BK158" s="228">
        <f>ROUND(I158*H158,2)</f>
        <v>0</v>
      </c>
      <c r="BL158" s="16" t="s">
        <v>128</v>
      </c>
      <c r="BM158" s="227" t="s">
        <v>283</v>
      </c>
    </row>
    <row r="159" spans="1:47" s="2" customFormat="1" ht="12">
      <c r="A159" s="37"/>
      <c r="B159" s="38"/>
      <c r="C159" s="39"/>
      <c r="D159" s="256" t="s">
        <v>140</v>
      </c>
      <c r="E159" s="39"/>
      <c r="F159" s="257" t="s">
        <v>284</v>
      </c>
      <c r="G159" s="39"/>
      <c r="H159" s="39"/>
      <c r="I159" s="231"/>
      <c r="J159" s="39"/>
      <c r="K159" s="39"/>
      <c r="L159" s="43"/>
      <c r="M159" s="232"/>
      <c r="N159" s="233"/>
      <c r="O159" s="90"/>
      <c r="P159" s="90"/>
      <c r="Q159" s="90"/>
      <c r="R159" s="90"/>
      <c r="S159" s="90"/>
      <c r="T159" s="90"/>
      <c r="U159" s="91"/>
      <c r="V159" s="37"/>
      <c r="W159" s="37"/>
      <c r="X159" s="37"/>
      <c r="Y159" s="37"/>
      <c r="Z159" s="37"/>
      <c r="AA159" s="37"/>
      <c r="AB159" s="37"/>
      <c r="AC159" s="37"/>
      <c r="AD159" s="37"/>
      <c r="AE159" s="37"/>
      <c r="AT159" s="16" t="s">
        <v>140</v>
      </c>
      <c r="AU159" s="16" t="s">
        <v>83</v>
      </c>
    </row>
    <row r="160" spans="1:51" s="13" customFormat="1" ht="12">
      <c r="A160" s="13"/>
      <c r="B160" s="234"/>
      <c r="C160" s="235"/>
      <c r="D160" s="229" t="s">
        <v>132</v>
      </c>
      <c r="E160" s="236" t="s">
        <v>1</v>
      </c>
      <c r="F160" s="237" t="s">
        <v>499</v>
      </c>
      <c r="G160" s="235"/>
      <c r="H160" s="238">
        <v>10090.16</v>
      </c>
      <c r="I160" s="239"/>
      <c r="J160" s="235"/>
      <c r="K160" s="235"/>
      <c r="L160" s="240"/>
      <c r="M160" s="241"/>
      <c r="N160" s="242"/>
      <c r="O160" s="242"/>
      <c r="P160" s="242"/>
      <c r="Q160" s="242"/>
      <c r="R160" s="242"/>
      <c r="S160" s="242"/>
      <c r="T160" s="242"/>
      <c r="U160" s="243"/>
      <c r="V160" s="13"/>
      <c r="W160" s="13"/>
      <c r="X160" s="13"/>
      <c r="Y160" s="13"/>
      <c r="Z160" s="13"/>
      <c r="AA160" s="13"/>
      <c r="AB160" s="13"/>
      <c r="AC160" s="13"/>
      <c r="AD160" s="13"/>
      <c r="AE160" s="13"/>
      <c r="AT160" s="244" t="s">
        <v>132</v>
      </c>
      <c r="AU160" s="244" t="s">
        <v>83</v>
      </c>
      <c r="AV160" s="13" t="s">
        <v>83</v>
      </c>
      <c r="AW160" s="13" t="s">
        <v>30</v>
      </c>
      <c r="AX160" s="13" t="s">
        <v>81</v>
      </c>
      <c r="AY160" s="244" t="s">
        <v>122</v>
      </c>
    </row>
    <row r="161" spans="1:65" s="2" customFormat="1" ht="44.25" customHeight="1">
      <c r="A161" s="37"/>
      <c r="B161" s="38"/>
      <c r="C161" s="216" t="s">
        <v>194</v>
      </c>
      <c r="D161" s="216" t="s">
        <v>124</v>
      </c>
      <c r="E161" s="217" t="s">
        <v>500</v>
      </c>
      <c r="F161" s="218" t="s">
        <v>501</v>
      </c>
      <c r="G161" s="219" t="s">
        <v>127</v>
      </c>
      <c r="H161" s="220">
        <v>10111</v>
      </c>
      <c r="I161" s="221"/>
      <c r="J161" s="222">
        <f>ROUND(I161*H161,2)</f>
        <v>0</v>
      </c>
      <c r="K161" s="218" t="s">
        <v>138</v>
      </c>
      <c r="L161" s="43"/>
      <c r="M161" s="223" t="s">
        <v>1</v>
      </c>
      <c r="N161" s="224" t="s">
        <v>38</v>
      </c>
      <c r="O161" s="90"/>
      <c r="P161" s="225">
        <f>O161*H161</f>
        <v>0</v>
      </c>
      <c r="Q161" s="225">
        <v>0.12966</v>
      </c>
      <c r="R161" s="225">
        <f>Q161*H161</f>
        <v>1310.99226</v>
      </c>
      <c r="S161" s="225">
        <v>0</v>
      </c>
      <c r="T161" s="225">
        <f>S161*H161</f>
        <v>0</v>
      </c>
      <c r="U161" s="226" t="s">
        <v>1</v>
      </c>
      <c r="V161" s="37"/>
      <c r="W161" s="37"/>
      <c r="X161" s="37"/>
      <c r="Y161" s="37"/>
      <c r="Z161" s="37"/>
      <c r="AA161" s="37"/>
      <c r="AB161" s="37"/>
      <c r="AC161" s="37"/>
      <c r="AD161" s="37"/>
      <c r="AE161" s="37"/>
      <c r="AR161" s="227" t="s">
        <v>128</v>
      </c>
      <c r="AT161" s="227" t="s">
        <v>124</v>
      </c>
      <c r="AU161" s="227" t="s">
        <v>83</v>
      </c>
      <c r="AY161" s="16" t="s">
        <v>122</v>
      </c>
      <c r="BE161" s="228">
        <f>IF(N161="základní",J161,0)</f>
        <v>0</v>
      </c>
      <c r="BF161" s="228">
        <f>IF(N161="snížená",J161,0)</f>
        <v>0</v>
      </c>
      <c r="BG161" s="228">
        <f>IF(N161="zákl. přenesená",J161,0)</f>
        <v>0</v>
      </c>
      <c r="BH161" s="228">
        <f>IF(N161="sníž. přenesená",J161,0)</f>
        <v>0</v>
      </c>
      <c r="BI161" s="228">
        <f>IF(N161="nulová",J161,0)</f>
        <v>0</v>
      </c>
      <c r="BJ161" s="16" t="s">
        <v>81</v>
      </c>
      <c r="BK161" s="228">
        <f>ROUND(I161*H161,2)</f>
        <v>0</v>
      </c>
      <c r="BL161" s="16" t="s">
        <v>128</v>
      </c>
      <c r="BM161" s="227" t="s">
        <v>502</v>
      </c>
    </row>
    <row r="162" spans="1:47" s="2" customFormat="1" ht="12">
      <c r="A162" s="37"/>
      <c r="B162" s="38"/>
      <c r="C162" s="39"/>
      <c r="D162" s="256" t="s">
        <v>140</v>
      </c>
      <c r="E162" s="39"/>
      <c r="F162" s="257" t="s">
        <v>503</v>
      </c>
      <c r="G162" s="39"/>
      <c r="H162" s="39"/>
      <c r="I162" s="231"/>
      <c r="J162" s="39"/>
      <c r="K162" s="39"/>
      <c r="L162" s="43"/>
      <c r="M162" s="232"/>
      <c r="N162" s="233"/>
      <c r="O162" s="90"/>
      <c r="P162" s="90"/>
      <c r="Q162" s="90"/>
      <c r="R162" s="90"/>
      <c r="S162" s="90"/>
      <c r="T162" s="90"/>
      <c r="U162" s="91"/>
      <c r="V162" s="37"/>
      <c r="W162" s="37"/>
      <c r="X162" s="37"/>
      <c r="Y162" s="37"/>
      <c r="Z162" s="37"/>
      <c r="AA162" s="37"/>
      <c r="AB162" s="37"/>
      <c r="AC162" s="37"/>
      <c r="AD162" s="37"/>
      <c r="AE162" s="37"/>
      <c r="AT162" s="16" t="s">
        <v>140</v>
      </c>
      <c r="AU162" s="16" t="s">
        <v>83</v>
      </c>
    </row>
    <row r="163" spans="1:47" s="2" customFormat="1" ht="12">
      <c r="A163" s="37"/>
      <c r="B163" s="38"/>
      <c r="C163" s="39"/>
      <c r="D163" s="229" t="s">
        <v>130</v>
      </c>
      <c r="E163" s="39"/>
      <c r="F163" s="230" t="s">
        <v>504</v>
      </c>
      <c r="G163" s="39"/>
      <c r="H163" s="39"/>
      <c r="I163" s="231"/>
      <c r="J163" s="39"/>
      <c r="K163" s="39"/>
      <c r="L163" s="43"/>
      <c r="M163" s="232"/>
      <c r="N163" s="233"/>
      <c r="O163" s="90"/>
      <c r="P163" s="90"/>
      <c r="Q163" s="90"/>
      <c r="R163" s="90"/>
      <c r="S163" s="90"/>
      <c r="T163" s="90"/>
      <c r="U163" s="91"/>
      <c r="V163" s="37"/>
      <c r="W163" s="37"/>
      <c r="X163" s="37"/>
      <c r="Y163" s="37"/>
      <c r="Z163" s="37"/>
      <c r="AA163" s="37"/>
      <c r="AB163" s="37"/>
      <c r="AC163" s="37"/>
      <c r="AD163" s="37"/>
      <c r="AE163" s="37"/>
      <c r="AT163" s="16" t="s">
        <v>130</v>
      </c>
      <c r="AU163" s="16" t="s">
        <v>83</v>
      </c>
    </row>
    <row r="164" spans="1:51" s="13" customFormat="1" ht="12">
      <c r="A164" s="13"/>
      <c r="B164" s="234"/>
      <c r="C164" s="235"/>
      <c r="D164" s="229" t="s">
        <v>132</v>
      </c>
      <c r="E164" s="236" t="s">
        <v>1</v>
      </c>
      <c r="F164" s="237" t="s">
        <v>497</v>
      </c>
      <c r="G164" s="235"/>
      <c r="H164" s="238">
        <v>9920</v>
      </c>
      <c r="I164" s="239"/>
      <c r="J164" s="235"/>
      <c r="K164" s="235"/>
      <c r="L164" s="240"/>
      <c r="M164" s="241"/>
      <c r="N164" s="242"/>
      <c r="O164" s="242"/>
      <c r="P164" s="242"/>
      <c r="Q164" s="242"/>
      <c r="R164" s="242"/>
      <c r="S164" s="242"/>
      <c r="T164" s="242"/>
      <c r="U164" s="243"/>
      <c r="V164" s="13"/>
      <c r="W164" s="13"/>
      <c r="X164" s="13"/>
      <c r="Y164" s="13"/>
      <c r="Z164" s="13"/>
      <c r="AA164" s="13"/>
      <c r="AB164" s="13"/>
      <c r="AC164" s="13"/>
      <c r="AD164" s="13"/>
      <c r="AE164" s="13"/>
      <c r="AT164" s="244" t="s">
        <v>132</v>
      </c>
      <c r="AU164" s="244" t="s">
        <v>83</v>
      </c>
      <c r="AV164" s="13" t="s">
        <v>83</v>
      </c>
      <c r="AW164" s="13" t="s">
        <v>30</v>
      </c>
      <c r="AX164" s="13" t="s">
        <v>73</v>
      </c>
      <c r="AY164" s="244" t="s">
        <v>122</v>
      </c>
    </row>
    <row r="165" spans="1:51" s="13" customFormat="1" ht="12">
      <c r="A165" s="13"/>
      <c r="B165" s="234"/>
      <c r="C165" s="235"/>
      <c r="D165" s="229" t="s">
        <v>132</v>
      </c>
      <c r="E165" s="236" t="s">
        <v>1</v>
      </c>
      <c r="F165" s="237" t="s">
        <v>498</v>
      </c>
      <c r="G165" s="235"/>
      <c r="H165" s="238">
        <v>191</v>
      </c>
      <c r="I165" s="239"/>
      <c r="J165" s="235"/>
      <c r="K165" s="235"/>
      <c r="L165" s="240"/>
      <c r="M165" s="241"/>
      <c r="N165" s="242"/>
      <c r="O165" s="242"/>
      <c r="P165" s="242"/>
      <c r="Q165" s="242"/>
      <c r="R165" s="242"/>
      <c r="S165" s="242"/>
      <c r="T165" s="242"/>
      <c r="U165" s="243"/>
      <c r="V165" s="13"/>
      <c r="W165" s="13"/>
      <c r="X165" s="13"/>
      <c r="Y165" s="13"/>
      <c r="Z165" s="13"/>
      <c r="AA165" s="13"/>
      <c r="AB165" s="13"/>
      <c r="AC165" s="13"/>
      <c r="AD165" s="13"/>
      <c r="AE165" s="13"/>
      <c r="AT165" s="244" t="s">
        <v>132</v>
      </c>
      <c r="AU165" s="244" t="s">
        <v>83</v>
      </c>
      <c r="AV165" s="13" t="s">
        <v>83</v>
      </c>
      <c r="AW165" s="13" t="s">
        <v>30</v>
      </c>
      <c r="AX165" s="13" t="s">
        <v>73</v>
      </c>
      <c r="AY165" s="244" t="s">
        <v>122</v>
      </c>
    </row>
    <row r="166" spans="1:51" s="14" customFormat="1" ht="12">
      <c r="A166" s="14"/>
      <c r="B166" s="245"/>
      <c r="C166" s="246"/>
      <c r="D166" s="229" t="s">
        <v>132</v>
      </c>
      <c r="E166" s="247" t="s">
        <v>1</v>
      </c>
      <c r="F166" s="248" t="s">
        <v>135</v>
      </c>
      <c r="G166" s="246"/>
      <c r="H166" s="249">
        <v>10111</v>
      </c>
      <c r="I166" s="250"/>
      <c r="J166" s="246"/>
      <c r="K166" s="246"/>
      <c r="L166" s="251"/>
      <c r="M166" s="252"/>
      <c r="N166" s="253"/>
      <c r="O166" s="253"/>
      <c r="P166" s="253"/>
      <c r="Q166" s="253"/>
      <c r="R166" s="253"/>
      <c r="S166" s="253"/>
      <c r="T166" s="253"/>
      <c r="U166" s="254"/>
      <c r="V166" s="14"/>
      <c r="W166" s="14"/>
      <c r="X166" s="14"/>
      <c r="Y166" s="14"/>
      <c r="Z166" s="14"/>
      <c r="AA166" s="14"/>
      <c r="AB166" s="14"/>
      <c r="AC166" s="14"/>
      <c r="AD166" s="14"/>
      <c r="AE166" s="14"/>
      <c r="AT166" s="255" t="s">
        <v>132</v>
      </c>
      <c r="AU166" s="255" t="s">
        <v>83</v>
      </c>
      <c r="AV166" s="14" t="s">
        <v>128</v>
      </c>
      <c r="AW166" s="14" t="s">
        <v>30</v>
      </c>
      <c r="AX166" s="14" t="s">
        <v>81</v>
      </c>
      <c r="AY166" s="255" t="s">
        <v>122</v>
      </c>
    </row>
    <row r="167" spans="1:65" s="2" customFormat="1" ht="44.25" customHeight="1">
      <c r="A167" s="37"/>
      <c r="B167" s="38"/>
      <c r="C167" s="216" t="s">
        <v>199</v>
      </c>
      <c r="D167" s="216" t="s">
        <v>124</v>
      </c>
      <c r="E167" s="217" t="s">
        <v>292</v>
      </c>
      <c r="F167" s="218" t="s">
        <v>293</v>
      </c>
      <c r="G167" s="219" t="s">
        <v>127</v>
      </c>
      <c r="H167" s="220">
        <v>10090.16</v>
      </c>
      <c r="I167" s="221"/>
      <c r="J167" s="222">
        <f>ROUND(I167*H167,2)</f>
        <v>0</v>
      </c>
      <c r="K167" s="218" t="s">
        <v>138</v>
      </c>
      <c r="L167" s="43"/>
      <c r="M167" s="223" t="s">
        <v>1</v>
      </c>
      <c r="N167" s="224" t="s">
        <v>38</v>
      </c>
      <c r="O167" s="90"/>
      <c r="P167" s="225">
        <f>O167*H167</f>
        <v>0</v>
      </c>
      <c r="Q167" s="225">
        <v>0.15559</v>
      </c>
      <c r="R167" s="225">
        <f>Q167*H167</f>
        <v>1569.9279944</v>
      </c>
      <c r="S167" s="225">
        <v>0</v>
      </c>
      <c r="T167" s="225">
        <f>S167*H167</f>
        <v>0</v>
      </c>
      <c r="U167" s="226" t="s">
        <v>1</v>
      </c>
      <c r="V167" s="37"/>
      <c r="W167" s="37"/>
      <c r="X167" s="37"/>
      <c r="Y167" s="37"/>
      <c r="Z167" s="37"/>
      <c r="AA167" s="37"/>
      <c r="AB167" s="37"/>
      <c r="AC167" s="37"/>
      <c r="AD167" s="37"/>
      <c r="AE167" s="37"/>
      <c r="AR167" s="227" t="s">
        <v>128</v>
      </c>
      <c r="AT167" s="227" t="s">
        <v>124</v>
      </c>
      <c r="AU167" s="227" t="s">
        <v>83</v>
      </c>
      <c r="AY167" s="16" t="s">
        <v>122</v>
      </c>
      <c r="BE167" s="228">
        <f>IF(N167="základní",J167,0)</f>
        <v>0</v>
      </c>
      <c r="BF167" s="228">
        <f>IF(N167="snížená",J167,0)</f>
        <v>0</v>
      </c>
      <c r="BG167" s="228">
        <f>IF(N167="zákl. přenesená",J167,0)</f>
        <v>0</v>
      </c>
      <c r="BH167" s="228">
        <f>IF(N167="sníž. přenesená",J167,0)</f>
        <v>0</v>
      </c>
      <c r="BI167" s="228">
        <f>IF(N167="nulová",J167,0)</f>
        <v>0</v>
      </c>
      <c r="BJ167" s="16" t="s">
        <v>81</v>
      </c>
      <c r="BK167" s="228">
        <f>ROUND(I167*H167,2)</f>
        <v>0</v>
      </c>
      <c r="BL167" s="16" t="s">
        <v>128</v>
      </c>
      <c r="BM167" s="227" t="s">
        <v>294</v>
      </c>
    </row>
    <row r="168" spans="1:47" s="2" customFormat="1" ht="12">
      <c r="A168" s="37"/>
      <c r="B168" s="38"/>
      <c r="C168" s="39"/>
      <c r="D168" s="256" t="s">
        <v>140</v>
      </c>
      <c r="E168" s="39"/>
      <c r="F168" s="257" t="s">
        <v>295</v>
      </c>
      <c r="G168" s="39"/>
      <c r="H168" s="39"/>
      <c r="I168" s="231"/>
      <c r="J168" s="39"/>
      <c r="K168" s="39"/>
      <c r="L168" s="43"/>
      <c r="M168" s="232"/>
      <c r="N168" s="233"/>
      <c r="O168" s="90"/>
      <c r="P168" s="90"/>
      <c r="Q168" s="90"/>
      <c r="R168" s="90"/>
      <c r="S168" s="90"/>
      <c r="T168" s="90"/>
      <c r="U168" s="91"/>
      <c r="V168" s="37"/>
      <c r="W168" s="37"/>
      <c r="X168" s="37"/>
      <c r="Y168" s="37"/>
      <c r="Z168" s="37"/>
      <c r="AA168" s="37"/>
      <c r="AB168" s="37"/>
      <c r="AC168" s="37"/>
      <c r="AD168" s="37"/>
      <c r="AE168" s="37"/>
      <c r="AT168" s="16" t="s">
        <v>140</v>
      </c>
      <c r="AU168" s="16" t="s">
        <v>83</v>
      </c>
    </row>
    <row r="169" spans="1:47" s="2" customFormat="1" ht="12">
      <c r="A169" s="37"/>
      <c r="B169" s="38"/>
      <c r="C169" s="39"/>
      <c r="D169" s="229" t="s">
        <v>130</v>
      </c>
      <c r="E169" s="39"/>
      <c r="F169" s="230" t="s">
        <v>296</v>
      </c>
      <c r="G169" s="39"/>
      <c r="H169" s="39"/>
      <c r="I169" s="231"/>
      <c r="J169" s="39"/>
      <c r="K169" s="39"/>
      <c r="L169" s="43"/>
      <c r="M169" s="232"/>
      <c r="N169" s="233"/>
      <c r="O169" s="90"/>
      <c r="P169" s="90"/>
      <c r="Q169" s="90"/>
      <c r="R169" s="90"/>
      <c r="S169" s="90"/>
      <c r="T169" s="90"/>
      <c r="U169" s="91"/>
      <c r="V169" s="37"/>
      <c r="W169" s="37"/>
      <c r="X169" s="37"/>
      <c r="Y169" s="37"/>
      <c r="Z169" s="37"/>
      <c r="AA169" s="37"/>
      <c r="AB169" s="37"/>
      <c r="AC169" s="37"/>
      <c r="AD169" s="37"/>
      <c r="AE169" s="37"/>
      <c r="AT169" s="16" t="s">
        <v>130</v>
      </c>
      <c r="AU169" s="16" t="s">
        <v>83</v>
      </c>
    </row>
    <row r="170" spans="1:51" s="13" customFormat="1" ht="12">
      <c r="A170" s="13"/>
      <c r="B170" s="234"/>
      <c r="C170" s="235"/>
      <c r="D170" s="229" t="s">
        <v>132</v>
      </c>
      <c r="E170" s="236" t="s">
        <v>1</v>
      </c>
      <c r="F170" s="237" t="s">
        <v>499</v>
      </c>
      <c r="G170" s="235"/>
      <c r="H170" s="238">
        <v>10090.16</v>
      </c>
      <c r="I170" s="239"/>
      <c r="J170" s="235"/>
      <c r="K170" s="235"/>
      <c r="L170" s="240"/>
      <c r="M170" s="241"/>
      <c r="N170" s="242"/>
      <c r="O170" s="242"/>
      <c r="P170" s="242"/>
      <c r="Q170" s="242"/>
      <c r="R170" s="242"/>
      <c r="S170" s="242"/>
      <c r="T170" s="242"/>
      <c r="U170" s="243"/>
      <c r="V170" s="13"/>
      <c r="W170" s="13"/>
      <c r="X170" s="13"/>
      <c r="Y170" s="13"/>
      <c r="Z170" s="13"/>
      <c r="AA170" s="13"/>
      <c r="AB170" s="13"/>
      <c r="AC170" s="13"/>
      <c r="AD170" s="13"/>
      <c r="AE170" s="13"/>
      <c r="AT170" s="244" t="s">
        <v>132</v>
      </c>
      <c r="AU170" s="244" t="s">
        <v>83</v>
      </c>
      <c r="AV170" s="13" t="s">
        <v>83</v>
      </c>
      <c r="AW170" s="13" t="s">
        <v>30</v>
      </c>
      <c r="AX170" s="13" t="s">
        <v>81</v>
      </c>
      <c r="AY170" s="244" t="s">
        <v>122</v>
      </c>
    </row>
    <row r="171" spans="1:63" s="12" customFormat="1" ht="22.8" customHeight="1">
      <c r="A171" s="12"/>
      <c r="B171" s="200"/>
      <c r="C171" s="201"/>
      <c r="D171" s="202" t="s">
        <v>72</v>
      </c>
      <c r="E171" s="214" t="s">
        <v>187</v>
      </c>
      <c r="F171" s="214" t="s">
        <v>297</v>
      </c>
      <c r="G171" s="201"/>
      <c r="H171" s="201"/>
      <c r="I171" s="204"/>
      <c r="J171" s="215">
        <f>BK171</f>
        <v>0</v>
      </c>
      <c r="K171" s="201"/>
      <c r="L171" s="206"/>
      <c r="M171" s="207"/>
      <c r="N171" s="208"/>
      <c r="O171" s="208"/>
      <c r="P171" s="209">
        <f>SUM(P172:P228)</f>
        <v>0</v>
      </c>
      <c r="Q171" s="208"/>
      <c r="R171" s="209">
        <f>SUM(R172:R228)</f>
        <v>63.28992528</v>
      </c>
      <c r="S171" s="208"/>
      <c r="T171" s="209">
        <f>SUM(T172:T228)</f>
        <v>484.8108</v>
      </c>
      <c r="U171" s="210"/>
      <c r="V171" s="12"/>
      <c r="W171" s="12"/>
      <c r="X171" s="12"/>
      <c r="Y171" s="12"/>
      <c r="Z171" s="12"/>
      <c r="AA171" s="12"/>
      <c r="AB171" s="12"/>
      <c r="AC171" s="12"/>
      <c r="AD171" s="12"/>
      <c r="AE171" s="12"/>
      <c r="AR171" s="211" t="s">
        <v>81</v>
      </c>
      <c r="AT171" s="212" t="s">
        <v>72</v>
      </c>
      <c r="AU171" s="212" t="s">
        <v>81</v>
      </c>
      <c r="AY171" s="211" t="s">
        <v>122</v>
      </c>
      <c r="BK171" s="213">
        <f>SUM(BK172:BK228)</f>
        <v>0</v>
      </c>
    </row>
    <row r="172" spans="1:65" s="2" customFormat="1" ht="44.25" customHeight="1">
      <c r="A172" s="37"/>
      <c r="B172" s="38"/>
      <c r="C172" s="216" t="s">
        <v>207</v>
      </c>
      <c r="D172" s="216" t="s">
        <v>124</v>
      </c>
      <c r="E172" s="217" t="s">
        <v>299</v>
      </c>
      <c r="F172" s="218" t="s">
        <v>300</v>
      </c>
      <c r="G172" s="219" t="s">
        <v>301</v>
      </c>
      <c r="H172" s="220">
        <v>404</v>
      </c>
      <c r="I172" s="221"/>
      <c r="J172" s="222">
        <f>ROUND(I172*H172,2)</f>
        <v>0</v>
      </c>
      <c r="K172" s="218" t="s">
        <v>138</v>
      </c>
      <c r="L172" s="43"/>
      <c r="M172" s="223" t="s">
        <v>1</v>
      </c>
      <c r="N172" s="224" t="s">
        <v>38</v>
      </c>
      <c r="O172" s="90"/>
      <c r="P172" s="225">
        <f>O172*H172</f>
        <v>0</v>
      </c>
      <c r="Q172" s="225">
        <v>0.051</v>
      </c>
      <c r="R172" s="225">
        <f>Q172*H172</f>
        <v>20.604</v>
      </c>
      <c r="S172" s="225">
        <v>0</v>
      </c>
      <c r="T172" s="225">
        <f>S172*H172</f>
        <v>0</v>
      </c>
      <c r="U172" s="226" t="s">
        <v>1</v>
      </c>
      <c r="V172" s="37"/>
      <c r="W172" s="37"/>
      <c r="X172" s="37"/>
      <c r="Y172" s="37"/>
      <c r="Z172" s="37"/>
      <c r="AA172" s="37"/>
      <c r="AB172" s="37"/>
      <c r="AC172" s="37"/>
      <c r="AD172" s="37"/>
      <c r="AE172" s="37"/>
      <c r="AR172" s="227" t="s">
        <v>128</v>
      </c>
      <c r="AT172" s="227" t="s">
        <v>124</v>
      </c>
      <c r="AU172" s="227" t="s">
        <v>83</v>
      </c>
      <c r="AY172" s="16" t="s">
        <v>122</v>
      </c>
      <c r="BE172" s="228">
        <f>IF(N172="základní",J172,0)</f>
        <v>0</v>
      </c>
      <c r="BF172" s="228">
        <f>IF(N172="snížená",J172,0)</f>
        <v>0</v>
      </c>
      <c r="BG172" s="228">
        <f>IF(N172="zákl. přenesená",J172,0)</f>
        <v>0</v>
      </c>
      <c r="BH172" s="228">
        <f>IF(N172="sníž. přenesená",J172,0)</f>
        <v>0</v>
      </c>
      <c r="BI172" s="228">
        <f>IF(N172="nulová",J172,0)</f>
        <v>0</v>
      </c>
      <c r="BJ172" s="16" t="s">
        <v>81</v>
      </c>
      <c r="BK172" s="228">
        <f>ROUND(I172*H172,2)</f>
        <v>0</v>
      </c>
      <c r="BL172" s="16" t="s">
        <v>128</v>
      </c>
      <c r="BM172" s="227" t="s">
        <v>302</v>
      </c>
    </row>
    <row r="173" spans="1:47" s="2" customFormat="1" ht="12">
      <c r="A173" s="37"/>
      <c r="B173" s="38"/>
      <c r="C173" s="39"/>
      <c r="D173" s="256" t="s">
        <v>140</v>
      </c>
      <c r="E173" s="39"/>
      <c r="F173" s="257" t="s">
        <v>303</v>
      </c>
      <c r="G173" s="39"/>
      <c r="H173" s="39"/>
      <c r="I173" s="231"/>
      <c r="J173" s="39"/>
      <c r="K173" s="39"/>
      <c r="L173" s="43"/>
      <c r="M173" s="232"/>
      <c r="N173" s="233"/>
      <c r="O173" s="90"/>
      <c r="P173" s="90"/>
      <c r="Q173" s="90"/>
      <c r="R173" s="90"/>
      <c r="S173" s="90"/>
      <c r="T173" s="90"/>
      <c r="U173" s="91"/>
      <c r="V173" s="37"/>
      <c r="W173" s="37"/>
      <c r="X173" s="37"/>
      <c r="Y173" s="37"/>
      <c r="Z173" s="37"/>
      <c r="AA173" s="37"/>
      <c r="AB173" s="37"/>
      <c r="AC173" s="37"/>
      <c r="AD173" s="37"/>
      <c r="AE173" s="37"/>
      <c r="AT173" s="16" t="s">
        <v>140</v>
      </c>
      <c r="AU173" s="16" t="s">
        <v>83</v>
      </c>
    </row>
    <row r="174" spans="1:47" s="2" customFormat="1" ht="12">
      <c r="A174" s="37"/>
      <c r="B174" s="38"/>
      <c r="C174" s="39"/>
      <c r="D174" s="229" t="s">
        <v>130</v>
      </c>
      <c r="E174" s="39"/>
      <c r="F174" s="230" t="s">
        <v>304</v>
      </c>
      <c r="G174" s="39"/>
      <c r="H174" s="39"/>
      <c r="I174" s="231"/>
      <c r="J174" s="39"/>
      <c r="K174" s="39"/>
      <c r="L174" s="43"/>
      <c r="M174" s="232"/>
      <c r="N174" s="233"/>
      <c r="O174" s="90"/>
      <c r="P174" s="90"/>
      <c r="Q174" s="90"/>
      <c r="R174" s="90"/>
      <c r="S174" s="90"/>
      <c r="T174" s="90"/>
      <c r="U174" s="91"/>
      <c r="V174" s="37"/>
      <c r="W174" s="37"/>
      <c r="X174" s="37"/>
      <c r="Y174" s="37"/>
      <c r="Z174" s="37"/>
      <c r="AA174" s="37"/>
      <c r="AB174" s="37"/>
      <c r="AC174" s="37"/>
      <c r="AD174" s="37"/>
      <c r="AE174" s="37"/>
      <c r="AT174" s="16" t="s">
        <v>130</v>
      </c>
      <c r="AU174" s="16" t="s">
        <v>83</v>
      </c>
    </row>
    <row r="175" spans="1:65" s="2" customFormat="1" ht="24.15" customHeight="1">
      <c r="A175" s="37"/>
      <c r="B175" s="38"/>
      <c r="C175" s="216" t="s">
        <v>214</v>
      </c>
      <c r="D175" s="216" t="s">
        <v>124</v>
      </c>
      <c r="E175" s="217" t="s">
        <v>312</v>
      </c>
      <c r="F175" s="218" t="s">
        <v>313</v>
      </c>
      <c r="G175" s="219" t="s">
        <v>314</v>
      </c>
      <c r="H175" s="220">
        <v>20</v>
      </c>
      <c r="I175" s="221"/>
      <c r="J175" s="222">
        <f>ROUND(I175*H175,2)</f>
        <v>0</v>
      </c>
      <c r="K175" s="218" t="s">
        <v>138</v>
      </c>
      <c r="L175" s="43"/>
      <c r="M175" s="223" t="s">
        <v>1</v>
      </c>
      <c r="N175" s="224" t="s">
        <v>38</v>
      </c>
      <c r="O175" s="90"/>
      <c r="P175" s="225">
        <f>O175*H175</f>
        <v>0</v>
      </c>
      <c r="Q175" s="225">
        <v>0.00036</v>
      </c>
      <c r="R175" s="225">
        <f>Q175*H175</f>
        <v>0.007200000000000001</v>
      </c>
      <c r="S175" s="225">
        <v>0</v>
      </c>
      <c r="T175" s="225">
        <f>S175*H175</f>
        <v>0</v>
      </c>
      <c r="U175" s="226" t="s">
        <v>1</v>
      </c>
      <c r="V175" s="37"/>
      <c r="W175" s="37"/>
      <c r="X175" s="37"/>
      <c r="Y175" s="37"/>
      <c r="Z175" s="37"/>
      <c r="AA175" s="37"/>
      <c r="AB175" s="37"/>
      <c r="AC175" s="37"/>
      <c r="AD175" s="37"/>
      <c r="AE175" s="37"/>
      <c r="AR175" s="227" t="s">
        <v>128</v>
      </c>
      <c r="AT175" s="227" t="s">
        <v>124</v>
      </c>
      <c r="AU175" s="227" t="s">
        <v>83</v>
      </c>
      <c r="AY175" s="16" t="s">
        <v>122</v>
      </c>
      <c r="BE175" s="228">
        <f>IF(N175="základní",J175,0)</f>
        <v>0</v>
      </c>
      <c r="BF175" s="228">
        <f>IF(N175="snížená",J175,0)</f>
        <v>0</v>
      </c>
      <c r="BG175" s="228">
        <f>IF(N175="zákl. přenesená",J175,0)</f>
        <v>0</v>
      </c>
      <c r="BH175" s="228">
        <f>IF(N175="sníž. přenesená",J175,0)</f>
        <v>0</v>
      </c>
      <c r="BI175" s="228">
        <f>IF(N175="nulová",J175,0)</f>
        <v>0</v>
      </c>
      <c r="BJ175" s="16" t="s">
        <v>81</v>
      </c>
      <c r="BK175" s="228">
        <f>ROUND(I175*H175,2)</f>
        <v>0</v>
      </c>
      <c r="BL175" s="16" t="s">
        <v>128</v>
      </c>
      <c r="BM175" s="227" t="s">
        <v>315</v>
      </c>
    </row>
    <row r="176" spans="1:47" s="2" customFormat="1" ht="12">
      <c r="A176" s="37"/>
      <c r="B176" s="38"/>
      <c r="C176" s="39"/>
      <c r="D176" s="256" t="s">
        <v>140</v>
      </c>
      <c r="E176" s="39"/>
      <c r="F176" s="257" t="s">
        <v>316</v>
      </c>
      <c r="G176" s="39"/>
      <c r="H176" s="39"/>
      <c r="I176" s="231"/>
      <c r="J176" s="39"/>
      <c r="K176" s="39"/>
      <c r="L176" s="43"/>
      <c r="M176" s="232"/>
      <c r="N176" s="233"/>
      <c r="O176" s="90"/>
      <c r="P176" s="90"/>
      <c r="Q176" s="90"/>
      <c r="R176" s="90"/>
      <c r="S176" s="90"/>
      <c r="T176" s="90"/>
      <c r="U176" s="91"/>
      <c r="V176" s="37"/>
      <c r="W176" s="37"/>
      <c r="X176" s="37"/>
      <c r="Y176" s="37"/>
      <c r="Z176" s="37"/>
      <c r="AA176" s="37"/>
      <c r="AB176" s="37"/>
      <c r="AC176" s="37"/>
      <c r="AD176" s="37"/>
      <c r="AE176" s="37"/>
      <c r="AT176" s="16" t="s">
        <v>140</v>
      </c>
      <c r="AU176" s="16" t="s">
        <v>83</v>
      </c>
    </row>
    <row r="177" spans="1:47" s="2" customFormat="1" ht="12">
      <c r="A177" s="37"/>
      <c r="B177" s="38"/>
      <c r="C177" s="39"/>
      <c r="D177" s="229" t="s">
        <v>130</v>
      </c>
      <c r="E177" s="39"/>
      <c r="F177" s="230" t="s">
        <v>317</v>
      </c>
      <c r="G177" s="39"/>
      <c r="H177" s="39"/>
      <c r="I177" s="231"/>
      <c r="J177" s="39"/>
      <c r="K177" s="39"/>
      <c r="L177" s="43"/>
      <c r="M177" s="232"/>
      <c r="N177" s="233"/>
      <c r="O177" s="90"/>
      <c r="P177" s="90"/>
      <c r="Q177" s="90"/>
      <c r="R177" s="90"/>
      <c r="S177" s="90"/>
      <c r="T177" s="90"/>
      <c r="U177" s="91"/>
      <c r="V177" s="37"/>
      <c r="W177" s="37"/>
      <c r="X177" s="37"/>
      <c r="Y177" s="37"/>
      <c r="Z177" s="37"/>
      <c r="AA177" s="37"/>
      <c r="AB177" s="37"/>
      <c r="AC177" s="37"/>
      <c r="AD177" s="37"/>
      <c r="AE177" s="37"/>
      <c r="AT177" s="16" t="s">
        <v>130</v>
      </c>
      <c r="AU177" s="16" t="s">
        <v>83</v>
      </c>
    </row>
    <row r="178" spans="1:65" s="2" customFormat="1" ht="16.5" customHeight="1">
      <c r="A178" s="37"/>
      <c r="B178" s="38"/>
      <c r="C178" s="258" t="s">
        <v>220</v>
      </c>
      <c r="D178" s="258" t="s">
        <v>215</v>
      </c>
      <c r="E178" s="259" t="s">
        <v>319</v>
      </c>
      <c r="F178" s="260" t="s">
        <v>320</v>
      </c>
      <c r="G178" s="261" t="s">
        <v>314</v>
      </c>
      <c r="H178" s="262">
        <v>20</v>
      </c>
      <c r="I178" s="263"/>
      <c r="J178" s="264">
        <f>ROUND(I178*H178,2)</f>
        <v>0</v>
      </c>
      <c r="K178" s="260" t="s">
        <v>138</v>
      </c>
      <c r="L178" s="265"/>
      <c r="M178" s="266" t="s">
        <v>1</v>
      </c>
      <c r="N178" s="267" t="s">
        <v>38</v>
      </c>
      <c r="O178" s="90"/>
      <c r="P178" s="225">
        <f>O178*H178</f>
        <v>0</v>
      </c>
      <c r="Q178" s="225">
        <v>0.0025</v>
      </c>
      <c r="R178" s="225">
        <f>Q178*H178</f>
        <v>0.05</v>
      </c>
      <c r="S178" s="225">
        <v>0</v>
      </c>
      <c r="T178" s="225">
        <f>S178*H178</f>
        <v>0</v>
      </c>
      <c r="U178" s="226" t="s">
        <v>1</v>
      </c>
      <c r="V178" s="37"/>
      <c r="W178" s="37"/>
      <c r="X178" s="37"/>
      <c r="Y178" s="37"/>
      <c r="Z178" s="37"/>
      <c r="AA178" s="37"/>
      <c r="AB178" s="37"/>
      <c r="AC178" s="37"/>
      <c r="AD178" s="37"/>
      <c r="AE178" s="37"/>
      <c r="AR178" s="227" t="s">
        <v>180</v>
      </c>
      <c r="AT178" s="227" t="s">
        <v>215</v>
      </c>
      <c r="AU178" s="227" t="s">
        <v>83</v>
      </c>
      <c r="AY178" s="16" t="s">
        <v>122</v>
      </c>
      <c r="BE178" s="228">
        <f>IF(N178="základní",J178,0)</f>
        <v>0</v>
      </c>
      <c r="BF178" s="228">
        <f>IF(N178="snížená",J178,0)</f>
        <v>0</v>
      </c>
      <c r="BG178" s="228">
        <f>IF(N178="zákl. přenesená",J178,0)</f>
        <v>0</v>
      </c>
      <c r="BH178" s="228">
        <f>IF(N178="sníž. přenesená",J178,0)</f>
        <v>0</v>
      </c>
      <c r="BI178" s="228">
        <f>IF(N178="nulová",J178,0)</f>
        <v>0</v>
      </c>
      <c r="BJ178" s="16" t="s">
        <v>81</v>
      </c>
      <c r="BK178" s="228">
        <f>ROUND(I178*H178,2)</f>
        <v>0</v>
      </c>
      <c r="BL178" s="16" t="s">
        <v>128</v>
      </c>
      <c r="BM178" s="227" t="s">
        <v>321</v>
      </c>
    </row>
    <row r="179" spans="1:65" s="2" customFormat="1" ht="24.15" customHeight="1">
      <c r="A179" s="37"/>
      <c r="B179" s="38"/>
      <c r="C179" s="216" t="s">
        <v>8</v>
      </c>
      <c r="D179" s="216" t="s">
        <v>124</v>
      </c>
      <c r="E179" s="217" t="s">
        <v>323</v>
      </c>
      <c r="F179" s="218" t="s">
        <v>324</v>
      </c>
      <c r="G179" s="219" t="s">
        <v>314</v>
      </c>
      <c r="H179" s="220">
        <v>94</v>
      </c>
      <c r="I179" s="221"/>
      <c r="J179" s="222">
        <f>ROUND(I179*H179,2)</f>
        <v>0</v>
      </c>
      <c r="K179" s="218" t="s">
        <v>138</v>
      </c>
      <c r="L179" s="43"/>
      <c r="M179" s="223" t="s">
        <v>1</v>
      </c>
      <c r="N179" s="224" t="s">
        <v>38</v>
      </c>
      <c r="O179" s="90"/>
      <c r="P179" s="225">
        <f>O179*H179</f>
        <v>0</v>
      </c>
      <c r="Q179" s="225">
        <v>0</v>
      </c>
      <c r="R179" s="225">
        <f>Q179*H179</f>
        <v>0</v>
      </c>
      <c r="S179" s="225">
        <v>0</v>
      </c>
      <c r="T179" s="225">
        <f>S179*H179</f>
        <v>0</v>
      </c>
      <c r="U179" s="226" t="s">
        <v>1</v>
      </c>
      <c r="V179" s="37"/>
      <c r="W179" s="37"/>
      <c r="X179" s="37"/>
      <c r="Y179" s="37"/>
      <c r="Z179" s="37"/>
      <c r="AA179" s="37"/>
      <c r="AB179" s="37"/>
      <c r="AC179" s="37"/>
      <c r="AD179" s="37"/>
      <c r="AE179" s="37"/>
      <c r="AR179" s="227" t="s">
        <v>128</v>
      </c>
      <c r="AT179" s="227" t="s">
        <v>124</v>
      </c>
      <c r="AU179" s="227" t="s">
        <v>83</v>
      </c>
      <c r="AY179" s="16" t="s">
        <v>122</v>
      </c>
      <c r="BE179" s="228">
        <f>IF(N179="základní",J179,0)</f>
        <v>0</v>
      </c>
      <c r="BF179" s="228">
        <f>IF(N179="snížená",J179,0)</f>
        <v>0</v>
      </c>
      <c r="BG179" s="228">
        <f>IF(N179="zákl. přenesená",J179,0)</f>
        <v>0</v>
      </c>
      <c r="BH179" s="228">
        <f>IF(N179="sníž. přenesená",J179,0)</f>
        <v>0</v>
      </c>
      <c r="BI179" s="228">
        <f>IF(N179="nulová",J179,0)</f>
        <v>0</v>
      </c>
      <c r="BJ179" s="16" t="s">
        <v>81</v>
      </c>
      <c r="BK179" s="228">
        <f>ROUND(I179*H179,2)</f>
        <v>0</v>
      </c>
      <c r="BL179" s="16" t="s">
        <v>128</v>
      </c>
      <c r="BM179" s="227" t="s">
        <v>325</v>
      </c>
    </row>
    <row r="180" spans="1:47" s="2" customFormat="1" ht="12">
      <c r="A180" s="37"/>
      <c r="B180" s="38"/>
      <c r="C180" s="39"/>
      <c r="D180" s="256" t="s">
        <v>140</v>
      </c>
      <c r="E180" s="39"/>
      <c r="F180" s="257" t="s">
        <v>326</v>
      </c>
      <c r="G180" s="39"/>
      <c r="H180" s="39"/>
      <c r="I180" s="231"/>
      <c r="J180" s="39"/>
      <c r="K180" s="39"/>
      <c r="L180" s="43"/>
      <c r="M180" s="232"/>
      <c r="N180" s="233"/>
      <c r="O180" s="90"/>
      <c r="P180" s="90"/>
      <c r="Q180" s="90"/>
      <c r="R180" s="90"/>
      <c r="S180" s="90"/>
      <c r="T180" s="90"/>
      <c r="U180" s="91"/>
      <c r="V180" s="37"/>
      <c r="W180" s="37"/>
      <c r="X180" s="37"/>
      <c r="Y180" s="37"/>
      <c r="Z180" s="37"/>
      <c r="AA180" s="37"/>
      <c r="AB180" s="37"/>
      <c r="AC180" s="37"/>
      <c r="AD180" s="37"/>
      <c r="AE180" s="37"/>
      <c r="AT180" s="16" t="s">
        <v>140</v>
      </c>
      <c r="AU180" s="16" t="s">
        <v>83</v>
      </c>
    </row>
    <row r="181" spans="1:47" s="2" customFormat="1" ht="12">
      <c r="A181" s="37"/>
      <c r="B181" s="38"/>
      <c r="C181" s="39"/>
      <c r="D181" s="229" t="s">
        <v>130</v>
      </c>
      <c r="E181" s="39"/>
      <c r="F181" s="230" t="s">
        <v>317</v>
      </c>
      <c r="G181" s="39"/>
      <c r="H181" s="39"/>
      <c r="I181" s="231"/>
      <c r="J181" s="39"/>
      <c r="K181" s="39"/>
      <c r="L181" s="43"/>
      <c r="M181" s="232"/>
      <c r="N181" s="233"/>
      <c r="O181" s="90"/>
      <c r="P181" s="90"/>
      <c r="Q181" s="90"/>
      <c r="R181" s="90"/>
      <c r="S181" s="90"/>
      <c r="T181" s="90"/>
      <c r="U181" s="91"/>
      <c r="V181" s="37"/>
      <c r="W181" s="37"/>
      <c r="X181" s="37"/>
      <c r="Y181" s="37"/>
      <c r="Z181" s="37"/>
      <c r="AA181" s="37"/>
      <c r="AB181" s="37"/>
      <c r="AC181" s="37"/>
      <c r="AD181" s="37"/>
      <c r="AE181" s="37"/>
      <c r="AT181" s="16" t="s">
        <v>130</v>
      </c>
      <c r="AU181" s="16" t="s">
        <v>83</v>
      </c>
    </row>
    <row r="182" spans="1:65" s="2" customFormat="1" ht="16.5" customHeight="1">
      <c r="A182" s="37"/>
      <c r="B182" s="38"/>
      <c r="C182" s="258" t="s">
        <v>233</v>
      </c>
      <c r="D182" s="258" t="s">
        <v>215</v>
      </c>
      <c r="E182" s="259" t="s">
        <v>328</v>
      </c>
      <c r="F182" s="260" t="s">
        <v>329</v>
      </c>
      <c r="G182" s="261" t="s">
        <v>314</v>
      </c>
      <c r="H182" s="262">
        <v>94</v>
      </c>
      <c r="I182" s="263"/>
      <c r="J182" s="264">
        <f>ROUND(I182*H182,2)</f>
        <v>0</v>
      </c>
      <c r="K182" s="260" t="s">
        <v>138</v>
      </c>
      <c r="L182" s="265"/>
      <c r="M182" s="266" t="s">
        <v>1</v>
      </c>
      <c r="N182" s="267" t="s">
        <v>38</v>
      </c>
      <c r="O182" s="90"/>
      <c r="P182" s="225">
        <f>O182*H182</f>
        <v>0</v>
      </c>
      <c r="Q182" s="225">
        <v>0.00145</v>
      </c>
      <c r="R182" s="225">
        <f>Q182*H182</f>
        <v>0.13629999999999998</v>
      </c>
      <c r="S182" s="225">
        <v>0</v>
      </c>
      <c r="T182" s="225">
        <f>S182*H182</f>
        <v>0</v>
      </c>
      <c r="U182" s="226" t="s">
        <v>1</v>
      </c>
      <c r="V182" s="37"/>
      <c r="W182" s="37"/>
      <c r="X182" s="37"/>
      <c r="Y182" s="37"/>
      <c r="Z182" s="37"/>
      <c r="AA182" s="37"/>
      <c r="AB182" s="37"/>
      <c r="AC182" s="37"/>
      <c r="AD182" s="37"/>
      <c r="AE182" s="37"/>
      <c r="AR182" s="227" t="s">
        <v>180</v>
      </c>
      <c r="AT182" s="227" t="s">
        <v>215</v>
      </c>
      <c r="AU182" s="227" t="s">
        <v>83</v>
      </c>
      <c r="AY182" s="16" t="s">
        <v>122</v>
      </c>
      <c r="BE182" s="228">
        <f>IF(N182="základní",J182,0)</f>
        <v>0</v>
      </c>
      <c r="BF182" s="228">
        <f>IF(N182="snížená",J182,0)</f>
        <v>0</v>
      </c>
      <c r="BG182" s="228">
        <f>IF(N182="zákl. přenesená",J182,0)</f>
        <v>0</v>
      </c>
      <c r="BH182" s="228">
        <f>IF(N182="sníž. přenesená",J182,0)</f>
        <v>0</v>
      </c>
      <c r="BI182" s="228">
        <f>IF(N182="nulová",J182,0)</f>
        <v>0</v>
      </c>
      <c r="BJ182" s="16" t="s">
        <v>81</v>
      </c>
      <c r="BK182" s="228">
        <f>ROUND(I182*H182,2)</f>
        <v>0</v>
      </c>
      <c r="BL182" s="16" t="s">
        <v>128</v>
      </c>
      <c r="BM182" s="227" t="s">
        <v>330</v>
      </c>
    </row>
    <row r="183" spans="1:65" s="2" customFormat="1" ht="24.15" customHeight="1">
      <c r="A183" s="37"/>
      <c r="B183" s="38"/>
      <c r="C183" s="216" t="s">
        <v>238</v>
      </c>
      <c r="D183" s="216" t="s">
        <v>124</v>
      </c>
      <c r="E183" s="217" t="s">
        <v>332</v>
      </c>
      <c r="F183" s="218" t="s">
        <v>333</v>
      </c>
      <c r="G183" s="219" t="s">
        <v>301</v>
      </c>
      <c r="H183" s="220">
        <v>2463</v>
      </c>
      <c r="I183" s="221"/>
      <c r="J183" s="222">
        <f>ROUND(I183*H183,2)</f>
        <v>0</v>
      </c>
      <c r="K183" s="218" t="s">
        <v>138</v>
      </c>
      <c r="L183" s="43"/>
      <c r="M183" s="223" t="s">
        <v>1</v>
      </c>
      <c r="N183" s="224" t="s">
        <v>38</v>
      </c>
      <c r="O183" s="90"/>
      <c r="P183" s="225">
        <f>O183*H183</f>
        <v>0</v>
      </c>
      <c r="Q183" s="225">
        <v>0.0002</v>
      </c>
      <c r="R183" s="225">
        <f>Q183*H183</f>
        <v>0.49260000000000004</v>
      </c>
      <c r="S183" s="225">
        <v>0</v>
      </c>
      <c r="T183" s="225">
        <f>S183*H183</f>
        <v>0</v>
      </c>
      <c r="U183" s="226" t="s">
        <v>1</v>
      </c>
      <c r="V183" s="37"/>
      <c r="W183" s="37"/>
      <c r="X183" s="37"/>
      <c r="Y183" s="37"/>
      <c r="Z183" s="37"/>
      <c r="AA183" s="37"/>
      <c r="AB183" s="37"/>
      <c r="AC183" s="37"/>
      <c r="AD183" s="37"/>
      <c r="AE183" s="37"/>
      <c r="AR183" s="227" t="s">
        <v>128</v>
      </c>
      <c r="AT183" s="227" t="s">
        <v>124</v>
      </c>
      <c r="AU183" s="227" t="s">
        <v>83</v>
      </c>
      <c r="AY183" s="16" t="s">
        <v>122</v>
      </c>
      <c r="BE183" s="228">
        <f>IF(N183="základní",J183,0)</f>
        <v>0</v>
      </c>
      <c r="BF183" s="228">
        <f>IF(N183="snížená",J183,0)</f>
        <v>0</v>
      </c>
      <c r="BG183" s="228">
        <f>IF(N183="zákl. přenesená",J183,0)</f>
        <v>0</v>
      </c>
      <c r="BH183" s="228">
        <f>IF(N183="sníž. přenesená",J183,0)</f>
        <v>0</v>
      </c>
      <c r="BI183" s="228">
        <f>IF(N183="nulová",J183,0)</f>
        <v>0</v>
      </c>
      <c r="BJ183" s="16" t="s">
        <v>81</v>
      </c>
      <c r="BK183" s="228">
        <f>ROUND(I183*H183,2)</f>
        <v>0</v>
      </c>
      <c r="BL183" s="16" t="s">
        <v>128</v>
      </c>
      <c r="BM183" s="227" t="s">
        <v>334</v>
      </c>
    </row>
    <row r="184" spans="1:47" s="2" customFormat="1" ht="12">
      <c r="A184" s="37"/>
      <c r="B184" s="38"/>
      <c r="C184" s="39"/>
      <c r="D184" s="256" t="s">
        <v>140</v>
      </c>
      <c r="E184" s="39"/>
      <c r="F184" s="257" t="s">
        <v>335</v>
      </c>
      <c r="G184" s="39"/>
      <c r="H184" s="39"/>
      <c r="I184" s="231"/>
      <c r="J184" s="39"/>
      <c r="K184" s="39"/>
      <c r="L184" s="43"/>
      <c r="M184" s="232"/>
      <c r="N184" s="233"/>
      <c r="O184" s="90"/>
      <c r="P184" s="90"/>
      <c r="Q184" s="90"/>
      <c r="R184" s="90"/>
      <c r="S184" s="90"/>
      <c r="T184" s="90"/>
      <c r="U184" s="91"/>
      <c r="V184" s="37"/>
      <c r="W184" s="37"/>
      <c r="X184" s="37"/>
      <c r="Y184" s="37"/>
      <c r="Z184" s="37"/>
      <c r="AA184" s="37"/>
      <c r="AB184" s="37"/>
      <c r="AC184" s="37"/>
      <c r="AD184" s="37"/>
      <c r="AE184" s="37"/>
      <c r="AT184" s="16" t="s">
        <v>140</v>
      </c>
      <c r="AU184" s="16" t="s">
        <v>83</v>
      </c>
    </row>
    <row r="185" spans="1:47" s="2" customFormat="1" ht="12">
      <c r="A185" s="37"/>
      <c r="B185" s="38"/>
      <c r="C185" s="39"/>
      <c r="D185" s="229" t="s">
        <v>130</v>
      </c>
      <c r="E185" s="39"/>
      <c r="F185" s="230" t="s">
        <v>336</v>
      </c>
      <c r="G185" s="39"/>
      <c r="H185" s="39"/>
      <c r="I185" s="231"/>
      <c r="J185" s="39"/>
      <c r="K185" s="39"/>
      <c r="L185" s="43"/>
      <c r="M185" s="232"/>
      <c r="N185" s="233"/>
      <c r="O185" s="90"/>
      <c r="P185" s="90"/>
      <c r="Q185" s="90"/>
      <c r="R185" s="90"/>
      <c r="S185" s="90"/>
      <c r="T185" s="90"/>
      <c r="U185" s="91"/>
      <c r="V185" s="37"/>
      <c r="W185" s="37"/>
      <c r="X185" s="37"/>
      <c r="Y185" s="37"/>
      <c r="Z185" s="37"/>
      <c r="AA185" s="37"/>
      <c r="AB185" s="37"/>
      <c r="AC185" s="37"/>
      <c r="AD185" s="37"/>
      <c r="AE185" s="37"/>
      <c r="AT185" s="16" t="s">
        <v>130</v>
      </c>
      <c r="AU185" s="16" t="s">
        <v>83</v>
      </c>
    </row>
    <row r="186" spans="1:51" s="13" customFormat="1" ht="12">
      <c r="A186" s="13"/>
      <c r="B186" s="234"/>
      <c r="C186" s="235"/>
      <c r="D186" s="229" t="s">
        <v>132</v>
      </c>
      <c r="E186" s="236" t="s">
        <v>1</v>
      </c>
      <c r="F186" s="237" t="s">
        <v>505</v>
      </c>
      <c r="G186" s="235"/>
      <c r="H186" s="238">
        <v>2463</v>
      </c>
      <c r="I186" s="239"/>
      <c r="J186" s="235"/>
      <c r="K186" s="235"/>
      <c r="L186" s="240"/>
      <c r="M186" s="241"/>
      <c r="N186" s="242"/>
      <c r="O186" s="242"/>
      <c r="P186" s="242"/>
      <c r="Q186" s="242"/>
      <c r="R186" s="242"/>
      <c r="S186" s="242"/>
      <c r="T186" s="242"/>
      <c r="U186" s="243"/>
      <c r="V186" s="13"/>
      <c r="W186" s="13"/>
      <c r="X186" s="13"/>
      <c r="Y186" s="13"/>
      <c r="Z186" s="13"/>
      <c r="AA186" s="13"/>
      <c r="AB186" s="13"/>
      <c r="AC186" s="13"/>
      <c r="AD186" s="13"/>
      <c r="AE186" s="13"/>
      <c r="AT186" s="244" t="s">
        <v>132</v>
      </c>
      <c r="AU186" s="244" t="s">
        <v>83</v>
      </c>
      <c r="AV186" s="13" t="s">
        <v>83</v>
      </c>
      <c r="AW186" s="13" t="s">
        <v>30</v>
      </c>
      <c r="AX186" s="13" t="s">
        <v>81</v>
      </c>
      <c r="AY186" s="244" t="s">
        <v>122</v>
      </c>
    </row>
    <row r="187" spans="1:65" s="2" customFormat="1" ht="24.15" customHeight="1">
      <c r="A187" s="37"/>
      <c r="B187" s="38"/>
      <c r="C187" s="216" t="s">
        <v>244</v>
      </c>
      <c r="D187" s="216" t="s">
        <v>124</v>
      </c>
      <c r="E187" s="217" t="s">
        <v>506</v>
      </c>
      <c r="F187" s="218" t="s">
        <v>507</v>
      </c>
      <c r="G187" s="219" t="s">
        <v>301</v>
      </c>
      <c r="H187" s="220">
        <v>24</v>
      </c>
      <c r="I187" s="221"/>
      <c r="J187" s="222">
        <f>ROUND(I187*H187,2)</f>
        <v>0</v>
      </c>
      <c r="K187" s="218" t="s">
        <v>138</v>
      </c>
      <c r="L187" s="43"/>
      <c r="M187" s="223" t="s">
        <v>1</v>
      </c>
      <c r="N187" s="224" t="s">
        <v>38</v>
      </c>
      <c r="O187" s="90"/>
      <c r="P187" s="225">
        <f>O187*H187</f>
        <v>0</v>
      </c>
      <c r="Q187" s="225">
        <v>0.0004</v>
      </c>
      <c r="R187" s="225">
        <f>Q187*H187</f>
        <v>0.009600000000000001</v>
      </c>
      <c r="S187" s="225">
        <v>0</v>
      </c>
      <c r="T187" s="225">
        <f>S187*H187</f>
        <v>0</v>
      </c>
      <c r="U187" s="226" t="s">
        <v>1</v>
      </c>
      <c r="V187" s="37"/>
      <c r="W187" s="37"/>
      <c r="X187" s="37"/>
      <c r="Y187" s="37"/>
      <c r="Z187" s="37"/>
      <c r="AA187" s="37"/>
      <c r="AB187" s="37"/>
      <c r="AC187" s="37"/>
      <c r="AD187" s="37"/>
      <c r="AE187" s="37"/>
      <c r="AR187" s="227" t="s">
        <v>128</v>
      </c>
      <c r="AT187" s="227" t="s">
        <v>124</v>
      </c>
      <c r="AU187" s="227" t="s">
        <v>83</v>
      </c>
      <c r="AY187" s="16" t="s">
        <v>122</v>
      </c>
      <c r="BE187" s="228">
        <f>IF(N187="základní",J187,0)</f>
        <v>0</v>
      </c>
      <c r="BF187" s="228">
        <f>IF(N187="snížená",J187,0)</f>
        <v>0</v>
      </c>
      <c r="BG187" s="228">
        <f>IF(N187="zákl. přenesená",J187,0)</f>
        <v>0</v>
      </c>
      <c r="BH187" s="228">
        <f>IF(N187="sníž. přenesená",J187,0)</f>
        <v>0</v>
      </c>
      <c r="BI187" s="228">
        <f>IF(N187="nulová",J187,0)</f>
        <v>0</v>
      </c>
      <c r="BJ187" s="16" t="s">
        <v>81</v>
      </c>
      <c r="BK187" s="228">
        <f>ROUND(I187*H187,2)</f>
        <v>0</v>
      </c>
      <c r="BL187" s="16" t="s">
        <v>128</v>
      </c>
      <c r="BM187" s="227" t="s">
        <v>508</v>
      </c>
    </row>
    <row r="188" spans="1:47" s="2" customFormat="1" ht="12">
      <c r="A188" s="37"/>
      <c r="B188" s="38"/>
      <c r="C188" s="39"/>
      <c r="D188" s="256" t="s">
        <v>140</v>
      </c>
      <c r="E188" s="39"/>
      <c r="F188" s="257" t="s">
        <v>509</v>
      </c>
      <c r="G188" s="39"/>
      <c r="H188" s="39"/>
      <c r="I188" s="231"/>
      <c r="J188" s="39"/>
      <c r="K188" s="39"/>
      <c r="L188" s="43"/>
      <c r="M188" s="232"/>
      <c r="N188" s="233"/>
      <c r="O188" s="90"/>
      <c r="P188" s="90"/>
      <c r="Q188" s="90"/>
      <c r="R188" s="90"/>
      <c r="S188" s="90"/>
      <c r="T188" s="90"/>
      <c r="U188" s="91"/>
      <c r="V188" s="37"/>
      <c r="W188" s="37"/>
      <c r="X188" s="37"/>
      <c r="Y188" s="37"/>
      <c r="Z188" s="37"/>
      <c r="AA188" s="37"/>
      <c r="AB188" s="37"/>
      <c r="AC188" s="37"/>
      <c r="AD188" s="37"/>
      <c r="AE188" s="37"/>
      <c r="AT188" s="16" t="s">
        <v>140</v>
      </c>
      <c r="AU188" s="16" t="s">
        <v>83</v>
      </c>
    </row>
    <row r="189" spans="1:47" s="2" customFormat="1" ht="12">
      <c r="A189" s="37"/>
      <c r="B189" s="38"/>
      <c r="C189" s="39"/>
      <c r="D189" s="229" t="s">
        <v>130</v>
      </c>
      <c r="E189" s="39"/>
      <c r="F189" s="230" t="s">
        <v>336</v>
      </c>
      <c r="G189" s="39"/>
      <c r="H189" s="39"/>
      <c r="I189" s="231"/>
      <c r="J189" s="39"/>
      <c r="K189" s="39"/>
      <c r="L189" s="43"/>
      <c r="M189" s="232"/>
      <c r="N189" s="233"/>
      <c r="O189" s="90"/>
      <c r="P189" s="90"/>
      <c r="Q189" s="90"/>
      <c r="R189" s="90"/>
      <c r="S189" s="90"/>
      <c r="T189" s="90"/>
      <c r="U189" s="91"/>
      <c r="V189" s="37"/>
      <c r="W189" s="37"/>
      <c r="X189" s="37"/>
      <c r="Y189" s="37"/>
      <c r="Z189" s="37"/>
      <c r="AA189" s="37"/>
      <c r="AB189" s="37"/>
      <c r="AC189" s="37"/>
      <c r="AD189" s="37"/>
      <c r="AE189" s="37"/>
      <c r="AT189" s="16" t="s">
        <v>130</v>
      </c>
      <c r="AU189" s="16" t="s">
        <v>83</v>
      </c>
    </row>
    <row r="190" spans="1:51" s="13" customFormat="1" ht="12">
      <c r="A190" s="13"/>
      <c r="B190" s="234"/>
      <c r="C190" s="235"/>
      <c r="D190" s="229" t="s">
        <v>132</v>
      </c>
      <c r="E190" s="236" t="s">
        <v>1</v>
      </c>
      <c r="F190" s="237" t="s">
        <v>510</v>
      </c>
      <c r="G190" s="235"/>
      <c r="H190" s="238">
        <v>24</v>
      </c>
      <c r="I190" s="239"/>
      <c r="J190" s="235"/>
      <c r="K190" s="235"/>
      <c r="L190" s="240"/>
      <c r="M190" s="241"/>
      <c r="N190" s="242"/>
      <c r="O190" s="242"/>
      <c r="P190" s="242"/>
      <c r="Q190" s="242"/>
      <c r="R190" s="242"/>
      <c r="S190" s="242"/>
      <c r="T190" s="242"/>
      <c r="U190" s="243"/>
      <c r="V190" s="13"/>
      <c r="W190" s="13"/>
      <c r="X190" s="13"/>
      <c r="Y190" s="13"/>
      <c r="Z190" s="13"/>
      <c r="AA190" s="13"/>
      <c r="AB190" s="13"/>
      <c r="AC190" s="13"/>
      <c r="AD190" s="13"/>
      <c r="AE190" s="13"/>
      <c r="AT190" s="244" t="s">
        <v>132</v>
      </c>
      <c r="AU190" s="244" t="s">
        <v>83</v>
      </c>
      <c r="AV190" s="13" t="s">
        <v>83</v>
      </c>
      <c r="AW190" s="13" t="s">
        <v>30</v>
      </c>
      <c r="AX190" s="13" t="s">
        <v>81</v>
      </c>
      <c r="AY190" s="244" t="s">
        <v>122</v>
      </c>
    </row>
    <row r="191" spans="1:65" s="2" customFormat="1" ht="33" customHeight="1">
      <c r="A191" s="37"/>
      <c r="B191" s="38"/>
      <c r="C191" s="216" t="s">
        <v>250</v>
      </c>
      <c r="D191" s="216" t="s">
        <v>124</v>
      </c>
      <c r="E191" s="217" t="s">
        <v>339</v>
      </c>
      <c r="F191" s="218" t="s">
        <v>340</v>
      </c>
      <c r="G191" s="219" t="s">
        <v>301</v>
      </c>
      <c r="H191" s="220">
        <v>204</v>
      </c>
      <c r="I191" s="221"/>
      <c r="J191" s="222">
        <f>ROUND(I191*H191,2)</f>
        <v>0</v>
      </c>
      <c r="K191" s="218" t="s">
        <v>138</v>
      </c>
      <c r="L191" s="43"/>
      <c r="M191" s="223" t="s">
        <v>1</v>
      </c>
      <c r="N191" s="224" t="s">
        <v>38</v>
      </c>
      <c r="O191" s="90"/>
      <c r="P191" s="225">
        <f>O191*H191</f>
        <v>0</v>
      </c>
      <c r="Q191" s="225">
        <v>0.00013</v>
      </c>
      <c r="R191" s="225">
        <f>Q191*H191</f>
        <v>0.02652</v>
      </c>
      <c r="S191" s="225">
        <v>0</v>
      </c>
      <c r="T191" s="225">
        <f>S191*H191</f>
        <v>0</v>
      </c>
      <c r="U191" s="226" t="s">
        <v>1</v>
      </c>
      <c r="V191" s="37"/>
      <c r="W191" s="37"/>
      <c r="X191" s="37"/>
      <c r="Y191" s="37"/>
      <c r="Z191" s="37"/>
      <c r="AA191" s="37"/>
      <c r="AB191" s="37"/>
      <c r="AC191" s="37"/>
      <c r="AD191" s="37"/>
      <c r="AE191" s="37"/>
      <c r="AR191" s="227" t="s">
        <v>128</v>
      </c>
      <c r="AT191" s="227" t="s">
        <v>124</v>
      </c>
      <c r="AU191" s="227" t="s">
        <v>83</v>
      </c>
      <c r="AY191" s="16" t="s">
        <v>122</v>
      </c>
      <c r="BE191" s="228">
        <f>IF(N191="základní",J191,0)</f>
        <v>0</v>
      </c>
      <c r="BF191" s="228">
        <f>IF(N191="snížená",J191,0)</f>
        <v>0</v>
      </c>
      <c r="BG191" s="228">
        <f>IF(N191="zákl. přenesená",J191,0)</f>
        <v>0</v>
      </c>
      <c r="BH191" s="228">
        <f>IF(N191="sníž. přenesená",J191,0)</f>
        <v>0</v>
      </c>
      <c r="BI191" s="228">
        <f>IF(N191="nulová",J191,0)</f>
        <v>0</v>
      </c>
      <c r="BJ191" s="16" t="s">
        <v>81</v>
      </c>
      <c r="BK191" s="228">
        <f>ROUND(I191*H191,2)</f>
        <v>0</v>
      </c>
      <c r="BL191" s="16" t="s">
        <v>128</v>
      </c>
      <c r="BM191" s="227" t="s">
        <v>341</v>
      </c>
    </row>
    <row r="192" spans="1:47" s="2" customFormat="1" ht="12">
      <c r="A192" s="37"/>
      <c r="B192" s="38"/>
      <c r="C192" s="39"/>
      <c r="D192" s="256" t="s">
        <v>140</v>
      </c>
      <c r="E192" s="39"/>
      <c r="F192" s="257" t="s">
        <v>342</v>
      </c>
      <c r="G192" s="39"/>
      <c r="H192" s="39"/>
      <c r="I192" s="231"/>
      <c r="J192" s="39"/>
      <c r="K192" s="39"/>
      <c r="L192" s="43"/>
      <c r="M192" s="232"/>
      <c r="N192" s="233"/>
      <c r="O192" s="90"/>
      <c r="P192" s="90"/>
      <c r="Q192" s="90"/>
      <c r="R192" s="90"/>
      <c r="S192" s="90"/>
      <c r="T192" s="90"/>
      <c r="U192" s="91"/>
      <c r="V192" s="37"/>
      <c r="W192" s="37"/>
      <c r="X192" s="37"/>
      <c r="Y192" s="37"/>
      <c r="Z192" s="37"/>
      <c r="AA192" s="37"/>
      <c r="AB192" s="37"/>
      <c r="AC192" s="37"/>
      <c r="AD192" s="37"/>
      <c r="AE192" s="37"/>
      <c r="AT192" s="16" t="s">
        <v>140</v>
      </c>
      <c r="AU192" s="16" t="s">
        <v>83</v>
      </c>
    </row>
    <row r="193" spans="1:47" s="2" customFormat="1" ht="12">
      <c r="A193" s="37"/>
      <c r="B193" s="38"/>
      <c r="C193" s="39"/>
      <c r="D193" s="229" t="s">
        <v>130</v>
      </c>
      <c r="E193" s="39"/>
      <c r="F193" s="230" t="s">
        <v>336</v>
      </c>
      <c r="G193" s="39"/>
      <c r="H193" s="39"/>
      <c r="I193" s="231"/>
      <c r="J193" s="39"/>
      <c r="K193" s="39"/>
      <c r="L193" s="43"/>
      <c r="M193" s="232"/>
      <c r="N193" s="233"/>
      <c r="O193" s="90"/>
      <c r="P193" s="90"/>
      <c r="Q193" s="90"/>
      <c r="R193" s="90"/>
      <c r="S193" s="90"/>
      <c r="T193" s="90"/>
      <c r="U193" s="91"/>
      <c r="V193" s="37"/>
      <c r="W193" s="37"/>
      <c r="X193" s="37"/>
      <c r="Y193" s="37"/>
      <c r="Z193" s="37"/>
      <c r="AA193" s="37"/>
      <c r="AB193" s="37"/>
      <c r="AC193" s="37"/>
      <c r="AD193" s="37"/>
      <c r="AE193" s="37"/>
      <c r="AT193" s="16" t="s">
        <v>130</v>
      </c>
      <c r="AU193" s="16" t="s">
        <v>83</v>
      </c>
    </row>
    <row r="194" spans="1:51" s="13" customFormat="1" ht="12">
      <c r="A194" s="13"/>
      <c r="B194" s="234"/>
      <c r="C194" s="235"/>
      <c r="D194" s="229" t="s">
        <v>132</v>
      </c>
      <c r="E194" s="236" t="s">
        <v>1</v>
      </c>
      <c r="F194" s="237" t="s">
        <v>511</v>
      </c>
      <c r="G194" s="235"/>
      <c r="H194" s="238">
        <v>54</v>
      </c>
      <c r="I194" s="239"/>
      <c r="J194" s="235"/>
      <c r="K194" s="235"/>
      <c r="L194" s="240"/>
      <c r="M194" s="241"/>
      <c r="N194" s="242"/>
      <c r="O194" s="242"/>
      <c r="P194" s="242"/>
      <c r="Q194" s="242"/>
      <c r="R194" s="242"/>
      <c r="S194" s="242"/>
      <c r="T194" s="242"/>
      <c r="U194" s="243"/>
      <c r="V194" s="13"/>
      <c r="W194" s="13"/>
      <c r="X194" s="13"/>
      <c r="Y194" s="13"/>
      <c r="Z194" s="13"/>
      <c r="AA194" s="13"/>
      <c r="AB194" s="13"/>
      <c r="AC194" s="13"/>
      <c r="AD194" s="13"/>
      <c r="AE194" s="13"/>
      <c r="AT194" s="244" t="s">
        <v>132</v>
      </c>
      <c r="AU194" s="244" t="s">
        <v>83</v>
      </c>
      <c r="AV194" s="13" t="s">
        <v>83</v>
      </c>
      <c r="AW194" s="13" t="s">
        <v>30</v>
      </c>
      <c r="AX194" s="13" t="s">
        <v>73</v>
      </c>
      <c r="AY194" s="244" t="s">
        <v>122</v>
      </c>
    </row>
    <row r="195" spans="1:51" s="13" customFormat="1" ht="12">
      <c r="A195" s="13"/>
      <c r="B195" s="234"/>
      <c r="C195" s="235"/>
      <c r="D195" s="229" t="s">
        <v>132</v>
      </c>
      <c r="E195" s="236" t="s">
        <v>1</v>
      </c>
      <c r="F195" s="237" t="s">
        <v>512</v>
      </c>
      <c r="G195" s="235"/>
      <c r="H195" s="238">
        <v>150</v>
      </c>
      <c r="I195" s="239"/>
      <c r="J195" s="235"/>
      <c r="K195" s="235"/>
      <c r="L195" s="240"/>
      <c r="M195" s="241"/>
      <c r="N195" s="242"/>
      <c r="O195" s="242"/>
      <c r="P195" s="242"/>
      <c r="Q195" s="242"/>
      <c r="R195" s="242"/>
      <c r="S195" s="242"/>
      <c r="T195" s="242"/>
      <c r="U195" s="243"/>
      <c r="V195" s="13"/>
      <c r="W195" s="13"/>
      <c r="X195" s="13"/>
      <c r="Y195" s="13"/>
      <c r="Z195" s="13"/>
      <c r="AA195" s="13"/>
      <c r="AB195" s="13"/>
      <c r="AC195" s="13"/>
      <c r="AD195" s="13"/>
      <c r="AE195" s="13"/>
      <c r="AT195" s="244" t="s">
        <v>132</v>
      </c>
      <c r="AU195" s="244" t="s">
        <v>83</v>
      </c>
      <c r="AV195" s="13" t="s">
        <v>83</v>
      </c>
      <c r="AW195" s="13" t="s">
        <v>30</v>
      </c>
      <c r="AX195" s="13" t="s">
        <v>73</v>
      </c>
      <c r="AY195" s="244" t="s">
        <v>122</v>
      </c>
    </row>
    <row r="196" spans="1:51" s="14" customFormat="1" ht="12">
      <c r="A196" s="14"/>
      <c r="B196" s="245"/>
      <c r="C196" s="246"/>
      <c r="D196" s="229" t="s">
        <v>132</v>
      </c>
      <c r="E196" s="247" t="s">
        <v>1</v>
      </c>
      <c r="F196" s="248" t="s">
        <v>135</v>
      </c>
      <c r="G196" s="246"/>
      <c r="H196" s="249">
        <v>204</v>
      </c>
      <c r="I196" s="250"/>
      <c r="J196" s="246"/>
      <c r="K196" s="246"/>
      <c r="L196" s="251"/>
      <c r="M196" s="252"/>
      <c r="N196" s="253"/>
      <c r="O196" s="253"/>
      <c r="P196" s="253"/>
      <c r="Q196" s="253"/>
      <c r="R196" s="253"/>
      <c r="S196" s="253"/>
      <c r="T196" s="253"/>
      <c r="U196" s="254"/>
      <c r="V196" s="14"/>
      <c r="W196" s="14"/>
      <c r="X196" s="14"/>
      <c r="Y196" s="14"/>
      <c r="Z196" s="14"/>
      <c r="AA196" s="14"/>
      <c r="AB196" s="14"/>
      <c r="AC196" s="14"/>
      <c r="AD196" s="14"/>
      <c r="AE196" s="14"/>
      <c r="AT196" s="255" t="s">
        <v>132</v>
      </c>
      <c r="AU196" s="255" t="s">
        <v>83</v>
      </c>
      <c r="AV196" s="14" t="s">
        <v>128</v>
      </c>
      <c r="AW196" s="14" t="s">
        <v>30</v>
      </c>
      <c r="AX196" s="14" t="s">
        <v>81</v>
      </c>
      <c r="AY196" s="255" t="s">
        <v>122</v>
      </c>
    </row>
    <row r="197" spans="1:65" s="2" customFormat="1" ht="37.8" customHeight="1">
      <c r="A197" s="37"/>
      <c r="B197" s="38"/>
      <c r="C197" s="216" t="s">
        <v>256</v>
      </c>
      <c r="D197" s="216" t="s">
        <v>124</v>
      </c>
      <c r="E197" s="217" t="s">
        <v>345</v>
      </c>
      <c r="F197" s="218" t="s">
        <v>346</v>
      </c>
      <c r="G197" s="219" t="s">
        <v>301</v>
      </c>
      <c r="H197" s="220">
        <v>2691</v>
      </c>
      <c r="I197" s="221"/>
      <c r="J197" s="222">
        <f>ROUND(I197*H197,2)</f>
        <v>0</v>
      </c>
      <c r="K197" s="218" t="s">
        <v>138</v>
      </c>
      <c r="L197" s="43"/>
      <c r="M197" s="223" t="s">
        <v>1</v>
      </c>
      <c r="N197" s="224" t="s">
        <v>38</v>
      </c>
      <c r="O197" s="90"/>
      <c r="P197" s="225">
        <f>O197*H197</f>
        <v>0</v>
      </c>
      <c r="Q197" s="225">
        <v>0</v>
      </c>
      <c r="R197" s="225">
        <f>Q197*H197</f>
        <v>0</v>
      </c>
      <c r="S197" s="225">
        <v>0</v>
      </c>
      <c r="T197" s="225">
        <f>S197*H197</f>
        <v>0</v>
      </c>
      <c r="U197" s="226" t="s">
        <v>1</v>
      </c>
      <c r="V197" s="37"/>
      <c r="W197" s="37"/>
      <c r="X197" s="37"/>
      <c r="Y197" s="37"/>
      <c r="Z197" s="37"/>
      <c r="AA197" s="37"/>
      <c r="AB197" s="37"/>
      <c r="AC197" s="37"/>
      <c r="AD197" s="37"/>
      <c r="AE197" s="37"/>
      <c r="AR197" s="227" t="s">
        <v>128</v>
      </c>
      <c r="AT197" s="227" t="s">
        <v>124</v>
      </c>
      <c r="AU197" s="227" t="s">
        <v>83</v>
      </c>
      <c r="AY197" s="16" t="s">
        <v>122</v>
      </c>
      <c r="BE197" s="228">
        <f>IF(N197="základní",J197,0)</f>
        <v>0</v>
      </c>
      <c r="BF197" s="228">
        <f>IF(N197="snížená",J197,0)</f>
        <v>0</v>
      </c>
      <c r="BG197" s="228">
        <f>IF(N197="zákl. přenesená",J197,0)</f>
        <v>0</v>
      </c>
      <c r="BH197" s="228">
        <f>IF(N197="sníž. přenesená",J197,0)</f>
        <v>0</v>
      </c>
      <c r="BI197" s="228">
        <f>IF(N197="nulová",J197,0)</f>
        <v>0</v>
      </c>
      <c r="BJ197" s="16" t="s">
        <v>81</v>
      </c>
      <c r="BK197" s="228">
        <f>ROUND(I197*H197,2)</f>
        <v>0</v>
      </c>
      <c r="BL197" s="16" t="s">
        <v>128</v>
      </c>
      <c r="BM197" s="227" t="s">
        <v>347</v>
      </c>
    </row>
    <row r="198" spans="1:47" s="2" customFormat="1" ht="12">
      <c r="A198" s="37"/>
      <c r="B198" s="38"/>
      <c r="C198" s="39"/>
      <c r="D198" s="256" t="s">
        <v>140</v>
      </c>
      <c r="E198" s="39"/>
      <c r="F198" s="257" t="s">
        <v>348</v>
      </c>
      <c r="G198" s="39"/>
      <c r="H198" s="39"/>
      <c r="I198" s="231"/>
      <c r="J198" s="39"/>
      <c r="K198" s="39"/>
      <c r="L198" s="43"/>
      <c r="M198" s="232"/>
      <c r="N198" s="233"/>
      <c r="O198" s="90"/>
      <c r="P198" s="90"/>
      <c r="Q198" s="90"/>
      <c r="R198" s="90"/>
      <c r="S198" s="90"/>
      <c r="T198" s="90"/>
      <c r="U198" s="91"/>
      <c r="V198" s="37"/>
      <c r="W198" s="37"/>
      <c r="X198" s="37"/>
      <c r="Y198" s="37"/>
      <c r="Z198" s="37"/>
      <c r="AA198" s="37"/>
      <c r="AB198" s="37"/>
      <c r="AC198" s="37"/>
      <c r="AD198" s="37"/>
      <c r="AE198" s="37"/>
      <c r="AT198" s="16" t="s">
        <v>140</v>
      </c>
      <c r="AU198" s="16" t="s">
        <v>83</v>
      </c>
    </row>
    <row r="199" spans="1:47" s="2" customFormat="1" ht="12">
      <c r="A199" s="37"/>
      <c r="B199" s="38"/>
      <c r="C199" s="39"/>
      <c r="D199" s="229" t="s">
        <v>130</v>
      </c>
      <c r="E199" s="39"/>
      <c r="F199" s="230" t="s">
        <v>349</v>
      </c>
      <c r="G199" s="39"/>
      <c r="H199" s="39"/>
      <c r="I199" s="231"/>
      <c r="J199" s="39"/>
      <c r="K199" s="39"/>
      <c r="L199" s="43"/>
      <c r="M199" s="232"/>
      <c r="N199" s="233"/>
      <c r="O199" s="90"/>
      <c r="P199" s="90"/>
      <c r="Q199" s="90"/>
      <c r="R199" s="90"/>
      <c r="S199" s="90"/>
      <c r="T199" s="90"/>
      <c r="U199" s="91"/>
      <c r="V199" s="37"/>
      <c r="W199" s="37"/>
      <c r="X199" s="37"/>
      <c r="Y199" s="37"/>
      <c r="Z199" s="37"/>
      <c r="AA199" s="37"/>
      <c r="AB199" s="37"/>
      <c r="AC199" s="37"/>
      <c r="AD199" s="37"/>
      <c r="AE199" s="37"/>
      <c r="AT199" s="16" t="s">
        <v>130</v>
      </c>
      <c r="AU199" s="16" t="s">
        <v>83</v>
      </c>
    </row>
    <row r="200" spans="1:51" s="13" customFormat="1" ht="12">
      <c r="A200" s="13"/>
      <c r="B200" s="234"/>
      <c r="C200" s="235"/>
      <c r="D200" s="229" t="s">
        <v>132</v>
      </c>
      <c r="E200" s="236" t="s">
        <v>1</v>
      </c>
      <c r="F200" s="237" t="s">
        <v>513</v>
      </c>
      <c r="G200" s="235"/>
      <c r="H200" s="238">
        <v>2691</v>
      </c>
      <c r="I200" s="239"/>
      <c r="J200" s="235"/>
      <c r="K200" s="235"/>
      <c r="L200" s="240"/>
      <c r="M200" s="241"/>
      <c r="N200" s="242"/>
      <c r="O200" s="242"/>
      <c r="P200" s="242"/>
      <c r="Q200" s="242"/>
      <c r="R200" s="242"/>
      <c r="S200" s="242"/>
      <c r="T200" s="242"/>
      <c r="U200" s="243"/>
      <c r="V200" s="13"/>
      <c r="W200" s="13"/>
      <c r="X200" s="13"/>
      <c r="Y200" s="13"/>
      <c r="Z200" s="13"/>
      <c r="AA200" s="13"/>
      <c r="AB200" s="13"/>
      <c r="AC200" s="13"/>
      <c r="AD200" s="13"/>
      <c r="AE200" s="13"/>
      <c r="AT200" s="244" t="s">
        <v>132</v>
      </c>
      <c r="AU200" s="244" t="s">
        <v>83</v>
      </c>
      <c r="AV200" s="13" t="s">
        <v>83</v>
      </c>
      <c r="AW200" s="13" t="s">
        <v>30</v>
      </c>
      <c r="AX200" s="13" t="s">
        <v>81</v>
      </c>
      <c r="AY200" s="244" t="s">
        <v>122</v>
      </c>
    </row>
    <row r="201" spans="1:65" s="2" customFormat="1" ht="55.5" customHeight="1">
      <c r="A201" s="37"/>
      <c r="B201" s="38"/>
      <c r="C201" s="216" t="s">
        <v>7</v>
      </c>
      <c r="D201" s="216" t="s">
        <v>124</v>
      </c>
      <c r="E201" s="217" t="s">
        <v>352</v>
      </c>
      <c r="F201" s="218" t="s">
        <v>353</v>
      </c>
      <c r="G201" s="219" t="s">
        <v>301</v>
      </c>
      <c r="H201" s="220">
        <v>98</v>
      </c>
      <c r="I201" s="221"/>
      <c r="J201" s="222">
        <f>ROUND(I201*H201,2)</f>
        <v>0</v>
      </c>
      <c r="K201" s="218" t="s">
        <v>138</v>
      </c>
      <c r="L201" s="43"/>
      <c r="M201" s="223" t="s">
        <v>1</v>
      </c>
      <c r="N201" s="224" t="s">
        <v>38</v>
      </c>
      <c r="O201" s="90"/>
      <c r="P201" s="225">
        <f>O201*H201</f>
        <v>0</v>
      </c>
      <c r="Q201" s="225">
        <v>9E-05</v>
      </c>
      <c r="R201" s="225">
        <f>Q201*H201</f>
        <v>0.00882</v>
      </c>
      <c r="S201" s="225">
        <v>0</v>
      </c>
      <c r="T201" s="225">
        <f>S201*H201</f>
        <v>0</v>
      </c>
      <c r="U201" s="226" t="s">
        <v>1</v>
      </c>
      <c r="V201" s="37"/>
      <c r="W201" s="37"/>
      <c r="X201" s="37"/>
      <c r="Y201" s="37"/>
      <c r="Z201" s="37"/>
      <c r="AA201" s="37"/>
      <c r="AB201" s="37"/>
      <c r="AC201" s="37"/>
      <c r="AD201" s="37"/>
      <c r="AE201" s="37"/>
      <c r="AR201" s="227" t="s">
        <v>128</v>
      </c>
      <c r="AT201" s="227" t="s">
        <v>124</v>
      </c>
      <c r="AU201" s="227" t="s">
        <v>83</v>
      </c>
      <c r="AY201" s="16" t="s">
        <v>122</v>
      </c>
      <c r="BE201" s="228">
        <f>IF(N201="základní",J201,0)</f>
        <v>0</v>
      </c>
      <c r="BF201" s="228">
        <f>IF(N201="snížená",J201,0)</f>
        <v>0</v>
      </c>
      <c r="BG201" s="228">
        <f>IF(N201="zákl. přenesená",J201,0)</f>
        <v>0</v>
      </c>
      <c r="BH201" s="228">
        <f>IF(N201="sníž. přenesená",J201,0)</f>
        <v>0</v>
      </c>
      <c r="BI201" s="228">
        <f>IF(N201="nulová",J201,0)</f>
        <v>0</v>
      </c>
      <c r="BJ201" s="16" t="s">
        <v>81</v>
      </c>
      <c r="BK201" s="228">
        <f>ROUND(I201*H201,2)</f>
        <v>0</v>
      </c>
      <c r="BL201" s="16" t="s">
        <v>128</v>
      </c>
      <c r="BM201" s="227" t="s">
        <v>354</v>
      </c>
    </row>
    <row r="202" spans="1:47" s="2" customFormat="1" ht="12">
      <c r="A202" s="37"/>
      <c r="B202" s="38"/>
      <c r="C202" s="39"/>
      <c r="D202" s="256" t="s">
        <v>140</v>
      </c>
      <c r="E202" s="39"/>
      <c r="F202" s="257" t="s">
        <v>355</v>
      </c>
      <c r="G202" s="39"/>
      <c r="H202" s="39"/>
      <c r="I202" s="231"/>
      <c r="J202" s="39"/>
      <c r="K202" s="39"/>
      <c r="L202" s="43"/>
      <c r="M202" s="232"/>
      <c r="N202" s="233"/>
      <c r="O202" s="90"/>
      <c r="P202" s="90"/>
      <c r="Q202" s="90"/>
      <c r="R202" s="90"/>
      <c r="S202" s="90"/>
      <c r="T202" s="90"/>
      <c r="U202" s="91"/>
      <c r="V202" s="37"/>
      <c r="W202" s="37"/>
      <c r="X202" s="37"/>
      <c r="Y202" s="37"/>
      <c r="Z202" s="37"/>
      <c r="AA202" s="37"/>
      <c r="AB202" s="37"/>
      <c r="AC202" s="37"/>
      <c r="AD202" s="37"/>
      <c r="AE202" s="37"/>
      <c r="AT202" s="16" t="s">
        <v>140</v>
      </c>
      <c r="AU202" s="16" t="s">
        <v>83</v>
      </c>
    </row>
    <row r="203" spans="1:47" s="2" customFormat="1" ht="12">
      <c r="A203" s="37"/>
      <c r="B203" s="38"/>
      <c r="C203" s="39"/>
      <c r="D203" s="229" t="s">
        <v>130</v>
      </c>
      <c r="E203" s="39"/>
      <c r="F203" s="230" t="s">
        <v>356</v>
      </c>
      <c r="G203" s="39"/>
      <c r="H203" s="39"/>
      <c r="I203" s="231"/>
      <c r="J203" s="39"/>
      <c r="K203" s="39"/>
      <c r="L203" s="43"/>
      <c r="M203" s="232"/>
      <c r="N203" s="233"/>
      <c r="O203" s="90"/>
      <c r="P203" s="90"/>
      <c r="Q203" s="90"/>
      <c r="R203" s="90"/>
      <c r="S203" s="90"/>
      <c r="T203" s="90"/>
      <c r="U203" s="91"/>
      <c r="V203" s="37"/>
      <c r="W203" s="37"/>
      <c r="X203" s="37"/>
      <c r="Y203" s="37"/>
      <c r="Z203" s="37"/>
      <c r="AA203" s="37"/>
      <c r="AB203" s="37"/>
      <c r="AC203" s="37"/>
      <c r="AD203" s="37"/>
      <c r="AE203" s="37"/>
      <c r="AT203" s="16" t="s">
        <v>130</v>
      </c>
      <c r="AU203" s="16" t="s">
        <v>83</v>
      </c>
    </row>
    <row r="204" spans="1:51" s="13" customFormat="1" ht="12">
      <c r="A204" s="13"/>
      <c r="B204" s="234"/>
      <c r="C204" s="235"/>
      <c r="D204" s="229" t="s">
        <v>132</v>
      </c>
      <c r="E204" s="236" t="s">
        <v>1</v>
      </c>
      <c r="F204" s="237" t="s">
        <v>514</v>
      </c>
      <c r="G204" s="235"/>
      <c r="H204" s="238">
        <v>98</v>
      </c>
      <c r="I204" s="239"/>
      <c r="J204" s="235"/>
      <c r="K204" s="235"/>
      <c r="L204" s="240"/>
      <c r="M204" s="241"/>
      <c r="N204" s="242"/>
      <c r="O204" s="242"/>
      <c r="P204" s="242"/>
      <c r="Q204" s="242"/>
      <c r="R204" s="242"/>
      <c r="S204" s="242"/>
      <c r="T204" s="242"/>
      <c r="U204" s="243"/>
      <c r="V204" s="13"/>
      <c r="W204" s="13"/>
      <c r="X204" s="13"/>
      <c r="Y204" s="13"/>
      <c r="Z204" s="13"/>
      <c r="AA204" s="13"/>
      <c r="AB204" s="13"/>
      <c r="AC204" s="13"/>
      <c r="AD204" s="13"/>
      <c r="AE204" s="13"/>
      <c r="AT204" s="244" t="s">
        <v>132</v>
      </c>
      <c r="AU204" s="244" t="s">
        <v>83</v>
      </c>
      <c r="AV204" s="13" t="s">
        <v>83</v>
      </c>
      <c r="AW204" s="13" t="s">
        <v>30</v>
      </c>
      <c r="AX204" s="13" t="s">
        <v>81</v>
      </c>
      <c r="AY204" s="244" t="s">
        <v>122</v>
      </c>
    </row>
    <row r="205" spans="1:65" s="2" customFormat="1" ht="24.15" customHeight="1">
      <c r="A205" s="37"/>
      <c r="B205" s="38"/>
      <c r="C205" s="216" t="s">
        <v>267</v>
      </c>
      <c r="D205" s="216" t="s">
        <v>124</v>
      </c>
      <c r="E205" s="217" t="s">
        <v>515</v>
      </c>
      <c r="F205" s="218" t="s">
        <v>516</v>
      </c>
      <c r="G205" s="219" t="s">
        <v>127</v>
      </c>
      <c r="H205" s="220">
        <v>3027.048</v>
      </c>
      <c r="I205" s="221"/>
      <c r="J205" s="222">
        <f>ROUND(I205*H205,2)</f>
        <v>0</v>
      </c>
      <c r="K205" s="218" t="s">
        <v>138</v>
      </c>
      <c r="L205" s="43"/>
      <c r="M205" s="223" t="s">
        <v>1</v>
      </c>
      <c r="N205" s="224" t="s">
        <v>38</v>
      </c>
      <c r="O205" s="90"/>
      <c r="P205" s="225">
        <f>O205*H205</f>
        <v>0</v>
      </c>
      <c r="Q205" s="225">
        <v>0.01386</v>
      </c>
      <c r="R205" s="225">
        <f>Q205*H205</f>
        <v>41.95488528</v>
      </c>
      <c r="S205" s="225">
        <v>0</v>
      </c>
      <c r="T205" s="225">
        <f>S205*H205</f>
        <v>0</v>
      </c>
      <c r="U205" s="226" t="s">
        <v>1</v>
      </c>
      <c r="V205" s="37"/>
      <c r="W205" s="37"/>
      <c r="X205" s="37"/>
      <c r="Y205" s="37"/>
      <c r="Z205" s="37"/>
      <c r="AA205" s="37"/>
      <c r="AB205" s="37"/>
      <c r="AC205" s="37"/>
      <c r="AD205" s="37"/>
      <c r="AE205" s="37"/>
      <c r="AR205" s="227" t="s">
        <v>128</v>
      </c>
      <c r="AT205" s="227" t="s">
        <v>124</v>
      </c>
      <c r="AU205" s="227" t="s">
        <v>83</v>
      </c>
      <c r="AY205" s="16" t="s">
        <v>122</v>
      </c>
      <c r="BE205" s="228">
        <f>IF(N205="základní",J205,0)</f>
        <v>0</v>
      </c>
      <c r="BF205" s="228">
        <f>IF(N205="snížená",J205,0)</f>
        <v>0</v>
      </c>
      <c r="BG205" s="228">
        <f>IF(N205="zákl. přenesená",J205,0)</f>
        <v>0</v>
      </c>
      <c r="BH205" s="228">
        <f>IF(N205="sníž. přenesená",J205,0)</f>
        <v>0</v>
      </c>
      <c r="BI205" s="228">
        <f>IF(N205="nulová",J205,0)</f>
        <v>0</v>
      </c>
      <c r="BJ205" s="16" t="s">
        <v>81</v>
      </c>
      <c r="BK205" s="228">
        <f>ROUND(I205*H205,2)</f>
        <v>0</v>
      </c>
      <c r="BL205" s="16" t="s">
        <v>128</v>
      </c>
      <c r="BM205" s="227" t="s">
        <v>517</v>
      </c>
    </row>
    <row r="206" spans="1:47" s="2" customFormat="1" ht="12">
      <c r="A206" s="37"/>
      <c r="B206" s="38"/>
      <c r="C206" s="39"/>
      <c r="D206" s="256" t="s">
        <v>140</v>
      </c>
      <c r="E206" s="39"/>
      <c r="F206" s="257" t="s">
        <v>518</v>
      </c>
      <c r="G206" s="39"/>
      <c r="H206" s="39"/>
      <c r="I206" s="231"/>
      <c r="J206" s="39"/>
      <c r="K206" s="39"/>
      <c r="L206" s="43"/>
      <c r="M206" s="232"/>
      <c r="N206" s="233"/>
      <c r="O206" s="90"/>
      <c r="P206" s="90"/>
      <c r="Q206" s="90"/>
      <c r="R206" s="90"/>
      <c r="S206" s="90"/>
      <c r="T206" s="90"/>
      <c r="U206" s="91"/>
      <c r="V206" s="37"/>
      <c r="W206" s="37"/>
      <c r="X206" s="37"/>
      <c r="Y206" s="37"/>
      <c r="Z206" s="37"/>
      <c r="AA206" s="37"/>
      <c r="AB206" s="37"/>
      <c r="AC206" s="37"/>
      <c r="AD206" s="37"/>
      <c r="AE206" s="37"/>
      <c r="AT206" s="16" t="s">
        <v>140</v>
      </c>
      <c r="AU206" s="16" t="s">
        <v>83</v>
      </c>
    </row>
    <row r="207" spans="1:51" s="13" customFormat="1" ht="12">
      <c r="A207" s="13"/>
      <c r="B207" s="234"/>
      <c r="C207" s="235"/>
      <c r="D207" s="229" t="s">
        <v>132</v>
      </c>
      <c r="E207" s="236" t="s">
        <v>1</v>
      </c>
      <c r="F207" s="237" t="s">
        <v>492</v>
      </c>
      <c r="G207" s="235"/>
      <c r="H207" s="238">
        <v>3027.048</v>
      </c>
      <c r="I207" s="239"/>
      <c r="J207" s="235"/>
      <c r="K207" s="235"/>
      <c r="L207" s="240"/>
      <c r="M207" s="241"/>
      <c r="N207" s="242"/>
      <c r="O207" s="242"/>
      <c r="P207" s="242"/>
      <c r="Q207" s="242"/>
      <c r="R207" s="242"/>
      <c r="S207" s="242"/>
      <c r="T207" s="242"/>
      <c r="U207" s="243"/>
      <c r="V207" s="13"/>
      <c r="W207" s="13"/>
      <c r="X207" s="13"/>
      <c r="Y207" s="13"/>
      <c r="Z207" s="13"/>
      <c r="AA207" s="13"/>
      <c r="AB207" s="13"/>
      <c r="AC207" s="13"/>
      <c r="AD207" s="13"/>
      <c r="AE207" s="13"/>
      <c r="AT207" s="244" t="s">
        <v>132</v>
      </c>
      <c r="AU207" s="244" t="s">
        <v>83</v>
      </c>
      <c r="AV207" s="13" t="s">
        <v>83</v>
      </c>
      <c r="AW207" s="13" t="s">
        <v>30</v>
      </c>
      <c r="AX207" s="13" t="s">
        <v>81</v>
      </c>
      <c r="AY207" s="244" t="s">
        <v>122</v>
      </c>
    </row>
    <row r="208" spans="1:65" s="2" customFormat="1" ht="37.8" customHeight="1">
      <c r="A208" s="37"/>
      <c r="B208" s="38"/>
      <c r="C208" s="216" t="s">
        <v>273</v>
      </c>
      <c r="D208" s="216" t="s">
        <v>124</v>
      </c>
      <c r="E208" s="217" t="s">
        <v>386</v>
      </c>
      <c r="F208" s="218" t="s">
        <v>387</v>
      </c>
      <c r="G208" s="219" t="s">
        <v>301</v>
      </c>
      <c r="H208" s="220">
        <v>98</v>
      </c>
      <c r="I208" s="221"/>
      <c r="J208" s="222">
        <f>ROUND(I208*H208,2)</f>
        <v>0</v>
      </c>
      <c r="K208" s="218" t="s">
        <v>138</v>
      </c>
      <c r="L208" s="43"/>
      <c r="M208" s="223" t="s">
        <v>1</v>
      </c>
      <c r="N208" s="224" t="s">
        <v>38</v>
      </c>
      <c r="O208" s="90"/>
      <c r="P208" s="225">
        <f>O208*H208</f>
        <v>0</v>
      </c>
      <c r="Q208" s="225">
        <v>0</v>
      </c>
      <c r="R208" s="225">
        <f>Q208*H208</f>
        <v>0</v>
      </c>
      <c r="S208" s="225">
        <v>0</v>
      </c>
      <c r="T208" s="225">
        <f>S208*H208</f>
        <v>0</v>
      </c>
      <c r="U208" s="226" t="s">
        <v>1</v>
      </c>
      <c r="V208" s="37"/>
      <c r="W208" s="37"/>
      <c r="X208" s="37"/>
      <c r="Y208" s="37"/>
      <c r="Z208" s="37"/>
      <c r="AA208" s="37"/>
      <c r="AB208" s="37"/>
      <c r="AC208" s="37"/>
      <c r="AD208" s="37"/>
      <c r="AE208" s="37"/>
      <c r="AR208" s="227" t="s">
        <v>128</v>
      </c>
      <c r="AT208" s="227" t="s">
        <v>124</v>
      </c>
      <c r="AU208" s="227" t="s">
        <v>83</v>
      </c>
      <c r="AY208" s="16" t="s">
        <v>122</v>
      </c>
      <c r="BE208" s="228">
        <f>IF(N208="základní",J208,0)</f>
        <v>0</v>
      </c>
      <c r="BF208" s="228">
        <f>IF(N208="snížená",J208,0)</f>
        <v>0</v>
      </c>
      <c r="BG208" s="228">
        <f>IF(N208="zákl. přenesená",J208,0)</f>
        <v>0</v>
      </c>
      <c r="BH208" s="228">
        <f>IF(N208="sníž. přenesená",J208,0)</f>
        <v>0</v>
      </c>
      <c r="BI208" s="228">
        <f>IF(N208="nulová",J208,0)</f>
        <v>0</v>
      </c>
      <c r="BJ208" s="16" t="s">
        <v>81</v>
      </c>
      <c r="BK208" s="228">
        <f>ROUND(I208*H208,2)</f>
        <v>0</v>
      </c>
      <c r="BL208" s="16" t="s">
        <v>128</v>
      </c>
      <c r="BM208" s="227" t="s">
        <v>388</v>
      </c>
    </row>
    <row r="209" spans="1:47" s="2" customFormat="1" ht="12">
      <c r="A209" s="37"/>
      <c r="B209" s="38"/>
      <c r="C209" s="39"/>
      <c r="D209" s="256" t="s">
        <v>140</v>
      </c>
      <c r="E209" s="39"/>
      <c r="F209" s="257" t="s">
        <v>389</v>
      </c>
      <c r="G209" s="39"/>
      <c r="H209" s="39"/>
      <c r="I209" s="231"/>
      <c r="J209" s="39"/>
      <c r="K209" s="39"/>
      <c r="L209" s="43"/>
      <c r="M209" s="232"/>
      <c r="N209" s="233"/>
      <c r="O209" s="90"/>
      <c r="P209" s="90"/>
      <c r="Q209" s="90"/>
      <c r="R209" s="90"/>
      <c r="S209" s="90"/>
      <c r="T209" s="90"/>
      <c r="U209" s="91"/>
      <c r="V209" s="37"/>
      <c r="W209" s="37"/>
      <c r="X209" s="37"/>
      <c r="Y209" s="37"/>
      <c r="Z209" s="37"/>
      <c r="AA209" s="37"/>
      <c r="AB209" s="37"/>
      <c r="AC209" s="37"/>
      <c r="AD209" s="37"/>
      <c r="AE209" s="37"/>
      <c r="AT209" s="16" t="s">
        <v>140</v>
      </c>
      <c r="AU209" s="16" t="s">
        <v>83</v>
      </c>
    </row>
    <row r="210" spans="1:47" s="2" customFormat="1" ht="12">
      <c r="A210" s="37"/>
      <c r="B210" s="38"/>
      <c r="C210" s="39"/>
      <c r="D210" s="229" t="s">
        <v>130</v>
      </c>
      <c r="E210" s="39"/>
      <c r="F210" s="230" t="s">
        <v>390</v>
      </c>
      <c r="G210" s="39"/>
      <c r="H210" s="39"/>
      <c r="I210" s="231"/>
      <c r="J210" s="39"/>
      <c r="K210" s="39"/>
      <c r="L210" s="43"/>
      <c r="M210" s="232"/>
      <c r="N210" s="233"/>
      <c r="O210" s="90"/>
      <c r="P210" s="90"/>
      <c r="Q210" s="90"/>
      <c r="R210" s="90"/>
      <c r="S210" s="90"/>
      <c r="T210" s="90"/>
      <c r="U210" s="91"/>
      <c r="V210" s="37"/>
      <c r="W210" s="37"/>
      <c r="X210" s="37"/>
      <c r="Y210" s="37"/>
      <c r="Z210" s="37"/>
      <c r="AA210" s="37"/>
      <c r="AB210" s="37"/>
      <c r="AC210" s="37"/>
      <c r="AD210" s="37"/>
      <c r="AE210" s="37"/>
      <c r="AT210" s="16" t="s">
        <v>130</v>
      </c>
      <c r="AU210" s="16" t="s">
        <v>83</v>
      </c>
    </row>
    <row r="211" spans="1:65" s="2" customFormat="1" ht="24.15" customHeight="1">
      <c r="A211" s="37"/>
      <c r="B211" s="38"/>
      <c r="C211" s="216" t="s">
        <v>280</v>
      </c>
      <c r="D211" s="216" t="s">
        <v>124</v>
      </c>
      <c r="E211" s="217" t="s">
        <v>392</v>
      </c>
      <c r="F211" s="218" t="s">
        <v>393</v>
      </c>
      <c r="G211" s="219" t="s">
        <v>301</v>
      </c>
      <c r="H211" s="220">
        <v>98</v>
      </c>
      <c r="I211" s="221"/>
      <c r="J211" s="222">
        <f>ROUND(I211*H211,2)</f>
        <v>0</v>
      </c>
      <c r="K211" s="218" t="s">
        <v>138</v>
      </c>
      <c r="L211" s="43"/>
      <c r="M211" s="223" t="s">
        <v>1</v>
      </c>
      <c r="N211" s="224" t="s">
        <v>38</v>
      </c>
      <c r="O211" s="90"/>
      <c r="P211" s="225">
        <f>O211*H211</f>
        <v>0</v>
      </c>
      <c r="Q211" s="225">
        <v>0</v>
      </c>
      <c r="R211" s="225">
        <f>Q211*H211</f>
        <v>0</v>
      </c>
      <c r="S211" s="225">
        <v>0</v>
      </c>
      <c r="T211" s="225">
        <f>S211*H211</f>
        <v>0</v>
      </c>
      <c r="U211" s="226" t="s">
        <v>1</v>
      </c>
      <c r="V211" s="37"/>
      <c r="W211" s="37"/>
      <c r="X211" s="37"/>
      <c r="Y211" s="37"/>
      <c r="Z211" s="37"/>
      <c r="AA211" s="37"/>
      <c r="AB211" s="37"/>
      <c r="AC211" s="37"/>
      <c r="AD211" s="37"/>
      <c r="AE211" s="37"/>
      <c r="AR211" s="227" t="s">
        <v>128</v>
      </c>
      <c r="AT211" s="227" t="s">
        <v>124</v>
      </c>
      <c r="AU211" s="227" t="s">
        <v>83</v>
      </c>
      <c r="AY211" s="16" t="s">
        <v>122</v>
      </c>
      <c r="BE211" s="228">
        <f>IF(N211="základní",J211,0)</f>
        <v>0</v>
      </c>
      <c r="BF211" s="228">
        <f>IF(N211="snížená",J211,0)</f>
        <v>0</v>
      </c>
      <c r="BG211" s="228">
        <f>IF(N211="zákl. přenesená",J211,0)</f>
        <v>0</v>
      </c>
      <c r="BH211" s="228">
        <f>IF(N211="sníž. přenesená",J211,0)</f>
        <v>0</v>
      </c>
      <c r="BI211" s="228">
        <f>IF(N211="nulová",J211,0)</f>
        <v>0</v>
      </c>
      <c r="BJ211" s="16" t="s">
        <v>81</v>
      </c>
      <c r="BK211" s="228">
        <f>ROUND(I211*H211,2)</f>
        <v>0</v>
      </c>
      <c r="BL211" s="16" t="s">
        <v>128</v>
      </c>
      <c r="BM211" s="227" t="s">
        <v>394</v>
      </c>
    </row>
    <row r="212" spans="1:47" s="2" customFormat="1" ht="12">
      <c r="A212" s="37"/>
      <c r="B212" s="38"/>
      <c r="C212" s="39"/>
      <c r="D212" s="256" t="s">
        <v>140</v>
      </c>
      <c r="E212" s="39"/>
      <c r="F212" s="257" t="s">
        <v>395</v>
      </c>
      <c r="G212" s="39"/>
      <c r="H212" s="39"/>
      <c r="I212" s="231"/>
      <c r="J212" s="39"/>
      <c r="K212" s="39"/>
      <c r="L212" s="43"/>
      <c r="M212" s="232"/>
      <c r="N212" s="233"/>
      <c r="O212" s="90"/>
      <c r="P212" s="90"/>
      <c r="Q212" s="90"/>
      <c r="R212" s="90"/>
      <c r="S212" s="90"/>
      <c r="T212" s="90"/>
      <c r="U212" s="91"/>
      <c r="V212" s="37"/>
      <c r="W212" s="37"/>
      <c r="X212" s="37"/>
      <c r="Y212" s="37"/>
      <c r="Z212" s="37"/>
      <c r="AA212" s="37"/>
      <c r="AB212" s="37"/>
      <c r="AC212" s="37"/>
      <c r="AD212" s="37"/>
      <c r="AE212" s="37"/>
      <c r="AT212" s="16" t="s">
        <v>140</v>
      </c>
      <c r="AU212" s="16" t="s">
        <v>83</v>
      </c>
    </row>
    <row r="213" spans="1:47" s="2" customFormat="1" ht="12">
      <c r="A213" s="37"/>
      <c r="B213" s="38"/>
      <c r="C213" s="39"/>
      <c r="D213" s="229" t="s">
        <v>130</v>
      </c>
      <c r="E213" s="39"/>
      <c r="F213" s="230" t="s">
        <v>396</v>
      </c>
      <c r="G213" s="39"/>
      <c r="H213" s="39"/>
      <c r="I213" s="231"/>
      <c r="J213" s="39"/>
      <c r="K213" s="39"/>
      <c r="L213" s="43"/>
      <c r="M213" s="232"/>
      <c r="N213" s="233"/>
      <c r="O213" s="90"/>
      <c r="P213" s="90"/>
      <c r="Q213" s="90"/>
      <c r="R213" s="90"/>
      <c r="S213" s="90"/>
      <c r="T213" s="90"/>
      <c r="U213" s="91"/>
      <c r="V213" s="37"/>
      <c r="W213" s="37"/>
      <c r="X213" s="37"/>
      <c r="Y213" s="37"/>
      <c r="Z213" s="37"/>
      <c r="AA213" s="37"/>
      <c r="AB213" s="37"/>
      <c r="AC213" s="37"/>
      <c r="AD213" s="37"/>
      <c r="AE213" s="37"/>
      <c r="AT213" s="16" t="s">
        <v>130</v>
      </c>
      <c r="AU213" s="16" t="s">
        <v>83</v>
      </c>
    </row>
    <row r="214" spans="1:65" s="2" customFormat="1" ht="66.75" customHeight="1">
      <c r="A214" s="37"/>
      <c r="B214" s="38"/>
      <c r="C214" s="216" t="s">
        <v>286</v>
      </c>
      <c r="D214" s="216" t="s">
        <v>124</v>
      </c>
      <c r="E214" s="217" t="s">
        <v>398</v>
      </c>
      <c r="F214" s="218" t="s">
        <v>399</v>
      </c>
      <c r="G214" s="219" t="s">
        <v>301</v>
      </c>
      <c r="H214" s="220">
        <v>24</v>
      </c>
      <c r="I214" s="221"/>
      <c r="J214" s="222">
        <f>ROUND(I214*H214,2)</f>
        <v>0</v>
      </c>
      <c r="K214" s="218" t="s">
        <v>138</v>
      </c>
      <c r="L214" s="43"/>
      <c r="M214" s="223" t="s">
        <v>1</v>
      </c>
      <c r="N214" s="224" t="s">
        <v>38</v>
      </c>
      <c r="O214" s="90"/>
      <c r="P214" s="225">
        <f>O214*H214</f>
        <v>0</v>
      </c>
      <c r="Q214" s="225">
        <v>0</v>
      </c>
      <c r="R214" s="225">
        <f>Q214*H214</f>
        <v>0</v>
      </c>
      <c r="S214" s="225">
        <v>0.129</v>
      </c>
      <c r="T214" s="225">
        <f>S214*H214</f>
        <v>3.096</v>
      </c>
      <c r="U214" s="226" t="s">
        <v>1</v>
      </c>
      <c r="V214" s="37"/>
      <c r="W214" s="37"/>
      <c r="X214" s="37"/>
      <c r="Y214" s="37"/>
      <c r="Z214" s="37"/>
      <c r="AA214" s="37"/>
      <c r="AB214" s="37"/>
      <c r="AC214" s="37"/>
      <c r="AD214" s="37"/>
      <c r="AE214" s="37"/>
      <c r="AR214" s="227" t="s">
        <v>128</v>
      </c>
      <c r="AT214" s="227" t="s">
        <v>124</v>
      </c>
      <c r="AU214" s="227" t="s">
        <v>83</v>
      </c>
      <c r="AY214" s="16" t="s">
        <v>122</v>
      </c>
      <c r="BE214" s="228">
        <f>IF(N214="základní",J214,0)</f>
        <v>0</v>
      </c>
      <c r="BF214" s="228">
        <f>IF(N214="snížená",J214,0)</f>
        <v>0</v>
      </c>
      <c r="BG214" s="228">
        <f>IF(N214="zákl. přenesená",J214,0)</f>
        <v>0</v>
      </c>
      <c r="BH214" s="228">
        <f>IF(N214="sníž. přenesená",J214,0)</f>
        <v>0</v>
      </c>
      <c r="BI214" s="228">
        <f>IF(N214="nulová",J214,0)</f>
        <v>0</v>
      </c>
      <c r="BJ214" s="16" t="s">
        <v>81</v>
      </c>
      <c r="BK214" s="228">
        <f>ROUND(I214*H214,2)</f>
        <v>0</v>
      </c>
      <c r="BL214" s="16" t="s">
        <v>128</v>
      </c>
      <c r="BM214" s="227" t="s">
        <v>400</v>
      </c>
    </row>
    <row r="215" spans="1:47" s="2" customFormat="1" ht="12">
      <c r="A215" s="37"/>
      <c r="B215" s="38"/>
      <c r="C215" s="39"/>
      <c r="D215" s="256" t="s">
        <v>140</v>
      </c>
      <c r="E215" s="39"/>
      <c r="F215" s="257" t="s">
        <v>401</v>
      </c>
      <c r="G215" s="39"/>
      <c r="H215" s="39"/>
      <c r="I215" s="231"/>
      <c r="J215" s="39"/>
      <c r="K215" s="39"/>
      <c r="L215" s="43"/>
      <c r="M215" s="232"/>
      <c r="N215" s="233"/>
      <c r="O215" s="90"/>
      <c r="P215" s="90"/>
      <c r="Q215" s="90"/>
      <c r="R215" s="90"/>
      <c r="S215" s="90"/>
      <c r="T215" s="90"/>
      <c r="U215" s="91"/>
      <c r="V215" s="37"/>
      <c r="W215" s="37"/>
      <c r="X215" s="37"/>
      <c r="Y215" s="37"/>
      <c r="Z215" s="37"/>
      <c r="AA215" s="37"/>
      <c r="AB215" s="37"/>
      <c r="AC215" s="37"/>
      <c r="AD215" s="37"/>
      <c r="AE215" s="37"/>
      <c r="AT215" s="16" t="s">
        <v>140</v>
      </c>
      <c r="AU215" s="16" t="s">
        <v>83</v>
      </c>
    </row>
    <row r="216" spans="1:47" s="2" customFormat="1" ht="12">
      <c r="A216" s="37"/>
      <c r="B216" s="38"/>
      <c r="C216" s="39"/>
      <c r="D216" s="229" t="s">
        <v>130</v>
      </c>
      <c r="E216" s="39"/>
      <c r="F216" s="230" t="s">
        <v>402</v>
      </c>
      <c r="G216" s="39"/>
      <c r="H216" s="39"/>
      <c r="I216" s="231"/>
      <c r="J216" s="39"/>
      <c r="K216" s="39"/>
      <c r="L216" s="43"/>
      <c r="M216" s="232"/>
      <c r="N216" s="233"/>
      <c r="O216" s="90"/>
      <c r="P216" s="90"/>
      <c r="Q216" s="90"/>
      <c r="R216" s="90"/>
      <c r="S216" s="90"/>
      <c r="T216" s="90"/>
      <c r="U216" s="91"/>
      <c r="V216" s="37"/>
      <c r="W216" s="37"/>
      <c r="X216" s="37"/>
      <c r="Y216" s="37"/>
      <c r="Z216" s="37"/>
      <c r="AA216" s="37"/>
      <c r="AB216" s="37"/>
      <c r="AC216" s="37"/>
      <c r="AD216" s="37"/>
      <c r="AE216" s="37"/>
      <c r="AT216" s="16" t="s">
        <v>130</v>
      </c>
      <c r="AU216" s="16" t="s">
        <v>83</v>
      </c>
    </row>
    <row r="217" spans="1:51" s="13" customFormat="1" ht="12">
      <c r="A217" s="13"/>
      <c r="B217" s="234"/>
      <c r="C217" s="235"/>
      <c r="D217" s="229" t="s">
        <v>132</v>
      </c>
      <c r="E217" s="236" t="s">
        <v>1</v>
      </c>
      <c r="F217" s="237" t="s">
        <v>519</v>
      </c>
      <c r="G217" s="235"/>
      <c r="H217" s="238">
        <v>24</v>
      </c>
      <c r="I217" s="239"/>
      <c r="J217" s="235"/>
      <c r="K217" s="235"/>
      <c r="L217" s="240"/>
      <c r="M217" s="241"/>
      <c r="N217" s="242"/>
      <c r="O217" s="242"/>
      <c r="P217" s="242"/>
      <c r="Q217" s="242"/>
      <c r="R217" s="242"/>
      <c r="S217" s="242"/>
      <c r="T217" s="242"/>
      <c r="U217" s="243"/>
      <c r="V217" s="13"/>
      <c r="W217" s="13"/>
      <c r="X217" s="13"/>
      <c r="Y217" s="13"/>
      <c r="Z217" s="13"/>
      <c r="AA217" s="13"/>
      <c r="AB217" s="13"/>
      <c r="AC217" s="13"/>
      <c r="AD217" s="13"/>
      <c r="AE217" s="13"/>
      <c r="AT217" s="244" t="s">
        <v>132</v>
      </c>
      <c r="AU217" s="244" t="s">
        <v>83</v>
      </c>
      <c r="AV217" s="13" t="s">
        <v>83</v>
      </c>
      <c r="AW217" s="13" t="s">
        <v>30</v>
      </c>
      <c r="AX217" s="13" t="s">
        <v>81</v>
      </c>
      <c r="AY217" s="244" t="s">
        <v>122</v>
      </c>
    </row>
    <row r="218" spans="1:65" s="2" customFormat="1" ht="33" customHeight="1">
      <c r="A218" s="37"/>
      <c r="B218" s="38"/>
      <c r="C218" s="216" t="s">
        <v>291</v>
      </c>
      <c r="D218" s="216" t="s">
        <v>124</v>
      </c>
      <c r="E218" s="217" t="s">
        <v>404</v>
      </c>
      <c r="F218" s="218" t="s">
        <v>405</v>
      </c>
      <c r="G218" s="219" t="s">
        <v>127</v>
      </c>
      <c r="H218" s="220">
        <v>10090.16</v>
      </c>
      <c r="I218" s="221"/>
      <c r="J218" s="222">
        <f>ROUND(I218*H218,2)</f>
        <v>0</v>
      </c>
      <c r="K218" s="218" t="s">
        <v>138</v>
      </c>
      <c r="L218" s="43"/>
      <c r="M218" s="223" t="s">
        <v>1</v>
      </c>
      <c r="N218" s="224" t="s">
        <v>38</v>
      </c>
      <c r="O218" s="90"/>
      <c r="P218" s="225">
        <f>O218*H218</f>
        <v>0</v>
      </c>
      <c r="Q218" s="225">
        <v>0</v>
      </c>
      <c r="R218" s="225">
        <f>Q218*H218</f>
        <v>0</v>
      </c>
      <c r="S218" s="225">
        <v>0.01</v>
      </c>
      <c r="T218" s="225">
        <f>S218*H218</f>
        <v>100.9016</v>
      </c>
      <c r="U218" s="226" t="s">
        <v>1</v>
      </c>
      <c r="V218" s="37"/>
      <c r="W218" s="37"/>
      <c r="X218" s="37"/>
      <c r="Y218" s="37"/>
      <c r="Z218" s="37"/>
      <c r="AA218" s="37"/>
      <c r="AB218" s="37"/>
      <c r="AC218" s="37"/>
      <c r="AD218" s="37"/>
      <c r="AE218" s="37"/>
      <c r="AR218" s="227" t="s">
        <v>128</v>
      </c>
      <c r="AT218" s="227" t="s">
        <v>124</v>
      </c>
      <c r="AU218" s="227" t="s">
        <v>83</v>
      </c>
      <c r="AY218" s="16" t="s">
        <v>122</v>
      </c>
      <c r="BE218" s="228">
        <f>IF(N218="základní",J218,0)</f>
        <v>0</v>
      </c>
      <c r="BF218" s="228">
        <f>IF(N218="snížená",J218,0)</f>
        <v>0</v>
      </c>
      <c r="BG218" s="228">
        <f>IF(N218="zákl. přenesená",J218,0)</f>
        <v>0</v>
      </c>
      <c r="BH218" s="228">
        <f>IF(N218="sníž. přenesená",J218,0)</f>
        <v>0</v>
      </c>
      <c r="BI218" s="228">
        <f>IF(N218="nulová",J218,0)</f>
        <v>0</v>
      </c>
      <c r="BJ218" s="16" t="s">
        <v>81</v>
      </c>
      <c r="BK218" s="228">
        <f>ROUND(I218*H218,2)</f>
        <v>0</v>
      </c>
      <c r="BL218" s="16" t="s">
        <v>128</v>
      </c>
      <c r="BM218" s="227" t="s">
        <v>406</v>
      </c>
    </row>
    <row r="219" spans="1:47" s="2" customFormat="1" ht="12">
      <c r="A219" s="37"/>
      <c r="B219" s="38"/>
      <c r="C219" s="39"/>
      <c r="D219" s="256" t="s">
        <v>140</v>
      </c>
      <c r="E219" s="39"/>
      <c r="F219" s="257" t="s">
        <v>407</v>
      </c>
      <c r="G219" s="39"/>
      <c r="H219" s="39"/>
      <c r="I219" s="231"/>
      <c r="J219" s="39"/>
      <c r="K219" s="39"/>
      <c r="L219" s="43"/>
      <c r="M219" s="232"/>
      <c r="N219" s="233"/>
      <c r="O219" s="90"/>
      <c r="P219" s="90"/>
      <c r="Q219" s="90"/>
      <c r="R219" s="90"/>
      <c r="S219" s="90"/>
      <c r="T219" s="90"/>
      <c r="U219" s="91"/>
      <c r="V219" s="37"/>
      <c r="W219" s="37"/>
      <c r="X219" s="37"/>
      <c r="Y219" s="37"/>
      <c r="Z219" s="37"/>
      <c r="AA219" s="37"/>
      <c r="AB219" s="37"/>
      <c r="AC219" s="37"/>
      <c r="AD219" s="37"/>
      <c r="AE219" s="37"/>
      <c r="AT219" s="16" t="s">
        <v>140</v>
      </c>
      <c r="AU219" s="16" t="s">
        <v>83</v>
      </c>
    </row>
    <row r="220" spans="1:47" s="2" customFormat="1" ht="12">
      <c r="A220" s="37"/>
      <c r="B220" s="38"/>
      <c r="C220" s="39"/>
      <c r="D220" s="229" t="s">
        <v>130</v>
      </c>
      <c r="E220" s="39"/>
      <c r="F220" s="230" t="s">
        <v>408</v>
      </c>
      <c r="G220" s="39"/>
      <c r="H220" s="39"/>
      <c r="I220" s="231"/>
      <c r="J220" s="39"/>
      <c r="K220" s="39"/>
      <c r="L220" s="43"/>
      <c r="M220" s="232"/>
      <c r="N220" s="233"/>
      <c r="O220" s="90"/>
      <c r="P220" s="90"/>
      <c r="Q220" s="90"/>
      <c r="R220" s="90"/>
      <c r="S220" s="90"/>
      <c r="T220" s="90"/>
      <c r="U220" s="91"/>
      <c r="V220" s="37"/>
      <c r="W220" s="37"/>
      <c r="X220" s="37"/>
      <c r="Y220" s="37"/>
      <c r="Z220" s="37"/>
      <c r="AA220" s="37"/>
      <c r="AB220" s="37"/>
      <c r="AC220" s="37"/>
      <c r="AD220" s="37"/>
      <c r="AE220" s="37"/>
      <c r="AT220" s="16" t="s">
        <v>130</v>
      </c>
      <c r="AU220" s="16" t="s">
        <v>83</v>
      </c>
    </row>
    <row r="221" spans="1:65" s="2" customFormat="1" ht="62.7" customHeight="1">
      <c r="A221" s="37"/>
      <c r="B221" s="38"/>
      <c r="C221" s="216" t="s">
        <v>298</v>
      </c>
      <c r="D221" s="216" t="s">
        <v>124</v>
      </c>
      <c r="E221" s="217" t="s">
        <v>410</v>
      </c>
      <c r="F221" s="218" t="s">
        <v>411</v>
      </c>
      <c r="G221" s="219" t="s">
        <v>127</v>
      </c>
      <c r="H221" s="220">
        <v>10090.16</v>
      </c>
      <c r="I221" s="221"/>
      <c r="J221" s="222">
        <f>ROUND(I221*H221,2)</f>
        <v>0</v>
      </c>
      <c r="K221" s="218" t="s">
        <v>138</v>
      </c>
      <c r="L221" s="43"/>
      <c r="M221" s="223" t="s">
        <v>1</v>
      </c>
      <c r="N221" s="224" t="s">
        <v>38</v>
      </c>
      <c r="O221" s="90"/>
      <c r="P221" s="225">
        <f>O221*H221</f>
        <v>0</v>
      </c>
      <c r="Q221" s="225">
        <v>0</v>
      </c>
      <c r="R221" s="225">
        <f>Q221*H221</f>
        <v>0</v>
      </c>
      <c r="S221" s="225">
        <v>0.02</v>
      </c>
      <c r="T221" s="225">
        <f>S221*H221</f>
        <v>201.8032</v>
      </c>
      <c r="U221" s="226" t="s">
        <v>1</v>
      </c>
      <c r="V221" s="37"/>
      <c r="W221" s="37"/>
      <c r="X221" s="37"/>
      <c r="Y221" s="37"/>
      <c r="Z221" s="37"/>
      <c r="AA221" s="37"/>
      <c r="AB221" s="37"/>
      <c r="AC221" s="37"/>
      <c r="AD221" s="37"/>
      <c r="AE221" s="37"/>
      <c r="AR221" s="227" t="s">
        <v>128</v>
      </c>
      <c r="AT221" s="227" t="s">
        <v>124</v>
      </c>
      <c r="AU221" s="227" t="s">
        <v>83</v>
      </c>
      <c r="AY221" s="16" t="s">
        <v>122</v>
      </c>
      <c r="BE221" s="228">
        <f>IF(N221="základní",J221,0)</f>
        <v>0</v>
      </c>
      <c r="BF221" s="228">
        <f>IF(N221="snížená",J221,0)</f>
        <v>0</v>
      </c>
      <c r="BG221" s="228">
        <f>IF(N221="zákl. přenesená",J221,0)</f>
        <v>0</v>
      </c>
      <c r="BH221" s="228">
        <f>IF(N221="sníž. přenesená",J221,0)</f>
        <v>0</v>
      </c>
      <c r="BI221" s="228">
        <f>IF(N221="nulová",J221,0)</f>
        <v>0</v>
      </c>
      <c r="BJ221" s="16" t="s">
        <v>81</v>
      </c>
      <c r="BK221" s="228">
        <f>ROUND(I221*H221,2)</f>
        <v>0</v>
      </c>
      <c r="BL221" s="16" t="s">
        <v>128</v>
      </c>
      <c r="BM221" s="227" t="s">
        <v>412</v>
      </c>
    </row>
    <row r="222" spans="1:47" s="2" customFormat="1" ht="12">
      <c r="A222" s="37"/>
      <c r="B222" s="38"/>
      <c r="C222" s="39"/>
      <c r="D222" s="256" t="s">
        <v>140</v>
      </c>
      <c r="E222" s="39"/>
      <c r="F222" s="257" t="s">
        <v>413</v>
      </c>
      <c r="G222" s="39"/>
      <c r="H222" s="39"/>
      <c r="I222" s="231"/>
      <c r="J222" s="39"/>
      <c r="K222" s="39"/>
      <c r="L222" s="43"/>
      <c r="M222" s="232"/>
      <c r="N222" s="233"/>
      <c r="O222" s="90"/>
      <c r="P222" s="90"/>
      <c r="Q222" s="90"/>
      <c r="R222" s="90"/>
      <c r="S222" s="90"/>
      <c r="T222" s="90"/>
      <c r="U222" s="91"/>
      <c r="V222" s="37"/>
      <c r="W222" s="37"/>
      <c r="X222" s="37"/>
      <c r="Y222" s="37"/>
      <c r="Z222" s="37"/>
      <c r="AA222" s="37"/>
      <c r="AB222" s="37"/>
      <c r="AC222" s="37"/>
      <c r="AD222" s="37"/>
      <c r="AE222" s="37"/>
      <c r="AT222" s="16" t="s">
        <v>140</v>
      </c>
      <c r="AU222" s="16" t="s">
        <v>83</v>
      </c>
    </row>
    <row r="223" spans="1:47" s="2" customFormat="1" ht="12">
      <c r="A223" s="37"/>
      <c r="B223" s="38"/>
      <c r="C223" s="39"/>
      <c r="D223" s="229" t="s">
        <v>130</v>
      </c>
      <c r="E223" s="39"/>
      <c r="F223" s="230" t="s">
        <v>408</v>
      </c>
      <c r="G223" s="39"/>
      <c r="H223" s="39"/>
      <c r="I223" s="231"/>
      <c r="J223" s="39"/>
      <c r="K223" s="39"/>
      <c r="L223" s="43"/>
      <c r="M223" s="232"/>
      <c r="N223" s="233"/>
      <c r="O223" s="90"/>
      <c r="P223" s="90"/>
      <c r="Q223" s="90"/>
      <c r="R223" s="90"/>
      <c r="S223" s="90"/>
      <c r="T223" s="90"/>
      <c r="U223" s="91"/>
      <c r="V223" s="37"/>
      <c r="W223" s="37"/>
      <c r="X223" s="37"/>
      <c r="Y223" s="37"/>
      <c r="Z223" s="37"/>
      <c r="AA223" s="37"/>
      <c r="AB223" s="37"/>
      <c r="AC223" s="37"/>
      <c r="AD223" s="37"/>
      <c r="AE223" s="37"/>
      <c r="AT223" s="16" t="s">
        <v>130</v>
      </c>
      <c r="AU223" s="16" t="s">
        <v>83</v>
      </c>
    </row>
    <row r="224" spans="1:65" s="2" customFormat="1" ht="66.75" customHeight="1">
      <c r="A224" s="37"/>
      <c r="B224" s="38"/>
      <c r="C224" s="216" t="s">
        <v>305</v>
      </c>
      <c r="D224" s="216" t="s">
        <v>124</v>
      </c>
      <c r="E224" s="217" t="s">
        <v>415</v>
      </c>
      <c r="F224" s="218" t="s">
        <v>416</v>
      </c>
      <c r="G224" s="219" t="s">
        <v>127</v>
      </c>
      <c r="H224" s="220">
        <v>1418</v>
      </c>
      <c r="I224" s="221"/>
      <c r="J224" s="222">
        <f>ROUND(I224*H224,2)</f>
        <v>0</v>
      </c>
      <c r="K224" s="218" t="s">
        <v>138</v>
      </c>
      <c r="L224" s="43"/>
      <c r="M224" s="223" t="s">
        <v>1</v>
      </c>
      <c r="N224" s="224" t="s">
        <v>38</v>
      </c>
      <c r="O224" s="90"/>
      <c r="P224" s="225">
        <f>O224*H224</f>
        <v>0</v>
      </c>
      <c r="Q224" s="225">
        <v>0</v>
      </c>
      <c r="R224" s="225">
        <f>Q224*H224</f>
        <v>0</v>
      </c>
      <c r="S224" s="225">
        <v>0.126</v>
      </c>
      <c r="T224" s="225">
        <f>S224*H224</f>
        <v>178.668</v>
      </c>
      <c r="U224" s="226" t="s">
        <v>1</v>
      </c>
      <c r="V224" s="37"/>
      <c r="W224" s="37"/>
      <c r="X224" s="37"/>
      <c r="Y224" s="37"/>
      <c r="Z224" s="37"/>
      <c r="AA224" s="37"/>
      <c r="AB224" s="37"/>
      <c r="AC224" s="37"/>
      <c r="AD224" s="37"/>
      <c r="AE224" s="37"/>
      <c r="AR224" s="227" t="s">
        <v>128</v>
      </c>
      <c r="AT224" s="227" t="s">
        <v>124</v>
      </c>
      <c r="AU224" s="227" t="s">
        <v>83</v>
      </c>
      <c r="AY224" s="16" t="s">
        <v>122</v>
      </c>
      <c r="BE224" s="228">
        <f>IF(N224="základní",J224,0)</f>
        <v>0</v>
      </c>
      <c r="BF224" s="228">
        <f>IF(N224="snížená",J224,0)</f>
        <v>0</v>
      </c>
      <c r="BG224" s="228">
        <f>IF(N224="zákl. přenesená",J224,0)</f>
        <v>0</v>
      </c>
      <c r="BH224" s="228">
        <f>IF(N224="sníž. přenesená",J224,0)</f>
        <v>0</v>
      </c>
      <c r="BI224" s="228">
        <f>IF(N224="nulová",J224,0)</f>
        <v>0</v>
      </c>
      <c r="BJ224" s="16" t="s">
        <v>81</v>
      </c>
      <c r="BK224" s="228">
        <f>ROUND(I224*H224,2)</f>
        <v>0</v>
      </c>
      <c r="BL224" s="16" t="s">
        <v>128</v>
      </c>
      <c r="BM224" s="227" t="s">
        <v>417</v>
      </c>
    </row>
    <row r="225" spans="1:47" s="2" customFormat="1" ht="12">
      <c r="A225" s="37"/>
      <c r="B225" s="38"/>
      <c r="C225" s="39"/>
      <c r="D225" s="256" t="s">
        <v>140</v>
      </c>
      <c r="E225" s="39"/>
      <c r="F225" s="257" t="s">
        <v>418</v>
      </c>
      <c r="G225" s="39"/>
      <c r="H225" s="39"/>
      <c r="I225" s="231"/>
      <c r="J225" s="39"/>
      <c r="K225" s="39"/>
      <c r="L225" s="43"/>
      <c r="M225" s="232"/>
      <c r="N225" s="233"/>
      <c r="O225" s="90"/>
      <c r="P225" s="90"/>
      <c r="Q225" s="90"/>
      <c r="R225" s="90"/>
      <c r="S225" s="90"/>
      <c r="T225" s="90"/>
      <c r="U225" s="91"/>
      <c r="V225" s="37"/>
      <c r="W225" s="37"/>
      <c r="X225" s="37"/>
      <c r="Y225" s="37"/>
      <c r="Z225" s="37"/>
      <c r="AA225" s="37"/>
      <c r="AB225" s="37"/>
      <c r="AC225" s="37"/>
      <c r="AD225" s="37"/>
      <c r="AE225" s="37"/>
      <c r="AT225" s="16" t="s">
        <v>140</v>
      </c>
      <c r="AU225" s="16" t="s">
        <v>83</v>
      </c>
    </row>
    <row r="226" spans="1:47" s="2" customFormat="1" ht="12">
      <c r="A226" s="37"/>
      <c r="B226" s="38"/>
      <c r="C226" s="39"/>
      <c r="D226" s="229" t="s">
        <v>130</v>
      </c>
      <c r="E226" s="39"/>
      <c r="F226" s="230" t="s">
        <v>419</v>
      </c>
      <c r="G226" s="39"/>
      <c r="H226" s="39"/>
      <c r="I226" s="231"/>
      <c r="J226" s="39"/>
      <c r="K226" s="39"/>
      <c r="L226" s="43"/>
      <c r="M226" s="232"/>
      <c r="N226" s="233"/>
      <c r="O226" s="90"/>
      <c r="P226" s="90"/>
      <c r="Q226" s="90"/>
      <c r="R226" s="90"/>
      <c r="S226" s="90"/>
      <c r="T226" s="90"/>
      <c r="U226" s="91"/>
      <c r="V226" s="37"/>
      <c r="W226" s="37"/>
      <c r="X226" s="37"/>
      <c r="Y226" s="37"/>
      <c r="Z226" s="37"/>
      <c r="AA226" s="37"/>
      <c r="AB226" s="37"/>
      <c r="AC226" s="37"/>
      <c r="AD226" s="37"/>
      <c r="AE226" s="37"/>
      <c r="AT226" s="16" t="s">
        <v>130</v>
      </c>
      <c r="AU226" s="16" t="s">
        <v>83</v>
      </c>
    </row>
    <row r="227" spans="1:51" s="13" customFormat="1" ht="12">
      <c r="A227" s="13"/>
      <c r="B227" s="234"/>
      <c r="C227" s="235"/>
      <c r="D227" s="229" t="s">
        <v>132</v>
      </c>
      <c r="E227" s="236" t="s">
        <v>1</v>
      </c>
      <c r="F227" s="237" t="s">
        <v>496</v>
      </c>
      <c r="G227" s="235"/>
      <c r="H227" s="238">
        <v>1418</v>
      </c>
      <c r="I227" s="239"/>
      <c r="J227" s="235"/>
      <c r="K227" s="235"/>
      <c r="L227" s="240"/>
      <c r="M227" s="241"/>
      <c r="N227" s="242"/>
      <c r="O227" s="242"/>
      <c r="P227" s="242"/>
      <c r="Q227" s="242"/>
      <c r="R227" s="242"/>
      <c r="S227" s="242"/>
      <c r="T227" s="242"/>
      <c r="U227" s="243"/>
      <c r="V227" s="13"/>
      <c r="W227" s="13"/>
      <c r="X227" s="13"/>
      <c r="Y227" s="13"/>
      <c r="Z227" s="13"/>
      <c r="AA227" s="13"/>
      <c r="AB227" s="13"/>
      <c r="AC227" s="13"/>
      <c r="AD227" s="13"/>
      <c r="AE227" s="13"/>
      <c r="AT227" s="244" t="s">
        <v>132</v>
      </c>
      <c r="AU227" s="244" t="s">
        <v>83</v>
      </c>
      <c r="AV227" s="13" t="s">
        <v>83</v>
      </c>
      <c r="AW227" s="13" t="s">
        <v>30</v>
      </c>
      <c r="AX227" s="13" t="s">
        <v>81</v>
      </c>
      <c r="AY227" s="244" t="s">
        <v>122</v>
      </c>
    </row>
    <row r="228" spans="1:65" s="2" customFormat="1" ht="16.5" customHeight="1">
      <c r="A228" s="37"/>
      <c r="B228" s="38"/>
      <c r="C228" s="216" t="s">
        <v>311</v>
      </c>
      <c r="D228" s="216" t="s">
        <v>124</v>
      </c>
      <c r="E228" s="217" t="s">
        <v>421</v>
      </c>
      <c r="F228" s="218" t="s">
        <v>422</v>
      </c>
      <c r="G228" s="219" t="s">
        <v>423</v>
      </c>
      <c r="H228" s="220">
        <v>114</v>
      </c>
      <c r="I228" s="221"/>
      <c r="J228" s="222">
        <f>ROUND(I228*H228,2)</f>
        <v>0</v>
      </c>
      <c r="K228" s="218" t="s">
        <v>1</v>
      </c>
      <c r="L228" s="43"/>
      <c r="M228" s="223" t="s">
        <v>1</v>
      </c>
      <c r="N228" s="224" t="s">
        <v>38</v>
      </c>
      <c r="O228" s="90"/>
      <c r="P228" s="225">
        <f>O228*H228</f>
        <v>0</v>
      </c>
      <c r="Q228" s="225">
        <v>0</v>
      </c>
      <c r="R228" s="225">
        <f>Q228*H228</f>
        <v>0</v>
      </c>
      <c r="S228" s="225">
        <v>0.003</v>
      </c>
      <c r="T228" s="225">
        <f>S228*H228</f>
        <v>0.342</v>
      </c>
      <c r="U228" s="226" t="s">
        <v>1</v>
      </c>
      <c r="V228" s="37"/>
      <c r="W228" s="37"/>
      <c r="X228" s="37"/>
      <c r="Y228" s="37"/>
      <c r="Z228" s="37"/>
      <c r="AA228" s="37"/>
      <c r="AB228" s="37"/>
      <c r="AC228" s="37"/>
      <c r="AD228" s="37"/>
      <c r="AE228" s="37"/>
      <c r="AR228" s="227" t="s">
        <v>128</v>
      </c>
      <c r="AT228" s="227" t="s">
        <v>124</v>
      </c>
      <c r="AU228" s="227" t="s">
        <v>83</v>
      </c>
      <c r="AY228" s="16" t="s">
        <v>122</v>
      </c>
      <c r="BE228" s="228">
        <f>IF(N228="základní",J228,0)</f>
        <v>0</v>
      </c>
      <c r="BF228" s="228">
        <f>IF(N228="snížená",J228,0)</f>
        <v>0</v>
      </c>
      <c r="BG228" s="228">
        <f>IF(N228="zákl. přenesená",J228,0)</f>
        <v>0</v>
      </c>
      <c r="BH228" s="228">
        <f>IF(N228="sníž. přenesená",J228,0)</f>
        <v>0</v>
      </c>
      <c r="BI228" s="228">
        <f>IF(N228="nulová",J228,0)</f>
        <v>0</v>
      </c>
      <c r="BJ228" s="16" t="s">
        <v>81</v>
      </c>
      <c r="BK228" s="228">
        <f>ROUND(I228*H228,2)</f>
        <v>0</v>
      </c>
      <c r="BL228" s="16" t="s">
        <v>128</v>
      </c>
      <c r="BM228" s="227" t="s">
        <v>424</v>
      </c>
    </row>
    <row r="229" spans="1:63" s="12" customFormat="1" ht="22.8" customHeight="1">
      <c r="A229" s="12"/>
      <c r="B229" s="200"/>
      <c r="C229" s="201"/>
      <c r="D229" s="202" t="s">
        <v>72</v>
      </c>
      <c r="E229" s="214" t="s">
        <v>432</v>
      </c>
      <c r="F229" s="214" t="s">
        <v>433</v>
      </c>
      <c r="G229" s="201"/>
      <c r="H229" s="201"/>
      <c r="I229" s="204"/>
      <c r="J229" s="215">
        <f>BK229</f>
        <v>0</v>
      </c>
      <c r="K229" s="201"/>
      <c r="L229" s="206"/>
      <c r="M229" s="207"/>
      <c r="N229" s="208"/>
      <c r="O229" s="208"/>
      <c r="P229" s="209">
        <f>SUM(P230:P256)</f>
        <v>0</v>
      </c>
      <c r="Q229" s="208"/>
      <c r="R229" s="209">
        <f>SUM(R230:R256)</f>
        <v>0</v>
      </c>
      <c r="S229" s="208"/>
      <c r="T229" s="209">
        <f>SUM(T230:T256)</f>
        <v>0</v>
      </c>
      <c r="U229" s="210"/>
      <c r="V229" s="12"/>
      <c r="W229" s="12"/>
      <c r="X229" s="12"/>
      <c r="Y229" s="12"/>
      <c r="Z229" s="12"/>
      <c r="AA229" s="12"/>
      <c r="AB229" s="12"/>
      <c r="AC229" s="12"/>
      <c r="AD229" s="12"/>
      <c r="AE229" s="12"/>
      <c r="AR229" s="211" t="s">
        <v>81</v>
      </c>
      <c r="AT229" s="212" t="s">
        <v>72</v>
      </c>
      <c r="AU229" s="212" t="s">
        <v>81</v>
      </c>
      <c r="AY229" s="211" t="s">
        <v>122</v>
      </c>
      <c r="BK229" s="213">
        <f>SUM(BK230:BK256)</f>
        <v>0</v>
      </c>
    </row>
    <row r="230" spans="1:65" s="2" customFormat="1" ht="44.25" customHeight="1">
      <c r="A230" s="37"/>
      <c r="B230" s="38"/>
      <c r="C230" s="216" t="s">
        <v>318</v>
      </c>
      <c r="D230" s="216" t="s">
        <v>124</v>
      </c>
      <c r="E230" s="217" t="s">
        <v>435</v>
      </c>
      <c r="F230" s="218" t="s">
        <v>436</v>
      </c>
      <c r="G230" s="219" t="s">
        <v>202</v>
      </c>
      <c r="H230" s="220">
        <v>0.342</v>
      </c>
      <c r="I230" s="221"/>
      <c r="J230" s="222">
        <f>ROUND(I230*H230,2)</f>
        <v>0</v>
      </c>
      <c r="K230" s="218" t="s">
        <v>138</v>
      </c>
      <c r="L230" s="43"/>
      <c r="M230" s="223" t="s">
        <v>1</v>
      </c>
      <c r="N230" s="224" t="s">
        <v>38</v>
      </c>
      <c r="O230" s="90"/>
      <c r="P230" s="225">
        <f>O230*H230</f>
        <v>0</v>
      </c>
      <c r="Q230" s="225">
        <v>0</v>
      </c>
      <c r="R230" s="225">
        <f>Q230*H230</f>
        <v>0</v>
      </c>
      <c r="S230" s="225">
        <v>0</v>
      </c>
      <c r="T230" s="225">
        <f>S230*H230</f>
        <v>0</v>
      </c>
      <c r="U230" s="226" t="s">
        <v>1</v>
      </c>
      <c r="V230" s="37"/>
      <c r="W230" s="37"/>
      <c r="X230" s="37"/>
      <c r="Y230" s="37"/>
      <c r="Z230" s="37"/>
      <c r="AA230" s="37"/>
      <c r="AB230" s="37"/>
      <c r="AC230" s="37"/>
      <c r="AD230" s="37"/>
      <c r="AE230" s="37"/>
      <c r="AR230" s="227" t="s">
        <v>128</v>
      </c>
      <c r="AT230" s="227" t="s">
        <v>124</v>
      </c>
      <c r="AU230" s="227" t="s">
        <v>83</v>
      </c>
      <c r="AY230" s="16" t="s">
        <v>122</v>
      </c>
      <c r="BE230" s="228">
        <f>IF(N230="základní",J230,0)</f>
        <v>0</v>
      </c>
      <c r="BF230" s="228">
        <f>IF(N230="snížená",J230,0)</f>
        <v>0</v>
      </c>
      <c r="BG230" s="228">
        <f>IF(N230="zákl. přenesená",J230,0)</f>
        <v>0</v>
      </c>
      <c r="BH230" s="228">
        <f>IF(N230="sníž. přenesená",J230,0)</f>
        <v>0</v>
      </c>
      <c r="BI230" s="228">
        <f>IF(N230="nulová",J230,0)</f>
        <v>0</v>
      </c>
      <c r="BJ230" s="16" t="s">
        <v>81</v>
      </c>
      <c r="BK230" s="228">
        <f>ROUND(I230*H230,2)</f>
        <v>0</v>
      </c>
      <c r="BL230" s="16" t="s">
        <v>128</v>
      </c>
      <c r="BM230" s="227" t="s">
        <v>437</v>
      </c>
    </row>
    <row r="231" spans="1:47" s="2" customFormat="1" ht="12">
      <c r="A231" s="37"/>
      <c r="B231" s="38"/>
      <c r="C231" s="39"/>
      <c r="D231" s="256" t="s">
        <v>140</v>
      </c>
      <c r="E231" s="39"/>
      <c r="F231" s="257" t="s">
        <v>438</v>
      </c>
      <c r="G231" s="39"/>
      <c r="H231" s="39"/>
      <c r="I231" s="231"/>
      <c r="J231" s="39"/>
      <c r="K231" s="39"/>
      <c r="L231" s="43"/>
      <c r="M231" s="232"/>
      <c r="N231" s="233"/>
      <c r="O231" s="90"/>
      <c r="P231" s="90"/>
      <c r="Q231" s="90"/>
      <c r="R231" s="90"/>
      <c r="S231" s="90"/>
      <c r="T231" s="90"/>
      <c r="U231" s="91"/>
      <c r="V231" s="37"/>
      <c r="W231" s="37"/>
      <c r="X231" s="37"/>
      <c r="Y231" s="37"/>
      <c r="Z231" s="37"/>
      <c r="AA231" s="37"/>
      <c r="AB231" s="37"/>
      <c r="AC231" s="37"/>
      <c r="AD231" s="37"/>
      <c r="AE231" s="37"/>
      <c r="AT231" s="16" t="s">
        <v>140</v>
      </c>
      <c r="AU231" s="16" t="s">
        <v>83</v>
      </c>
    </row>
    <row r="232" spans="1:47" s="2" customFormat="1" ht="12">
      <c r="A232" s="37"/>
      <c r="B232" s="38"/>
      <c r="C232" s="39"/>
      <c r="D232" s="229" t="s">
        <v>130</v>
      </c>
      <c r="E232" s="39"/>
      <c r="F232" s="230" t="s">
        <v>439</v>
      </c>
      <c r="G232" s="39"/>
      <c r="H232" s="39"/>
      <c r="I232" s="231"/>
      <c r="J232" s="39"/>
      <c r="K232" s="39"/>
      <c r="L232" s="43"/>
      <c r="M232" s="232"/>
      <c r="N232" s="233"/>
      <c r="O232" s="90"/>
      <c r="P232" s="90"/>
      <c r="Q232" s="90"/>
      <c r="R232" s="90"/>
      <c r="S232" s="90"/>
      <c r="T232" s="90"/>
      <c r="U232" s="91"/>
      <c r="V232" s="37"/>
      <c r="W232" s="37"/>
      <c r="X232" s="37"/>
      <c r="Y232" s="37"/>
      <c r="Z232" s="37"/>
      <c r="AA232" s="37"/>
      <c r="AB232" s="37"/>
      <c r="AC232" s="37"/>
      <c r="AD232" s="37"/>
      <c r="AE232" s="37"/>
      <c r="AT232" s="16" t="s">
        <v>130</v>
      </c>
      <c r="AU232" s="16" t="s">
        <v>83</v>
      </c>
    </row>
    <row r="233" spans="1:65" s="2" customFormat="1" ht="37.8" customHeight="1">
      <c r="A233" s="37"/>
      <c r="B233" s="38"/>
      <c r="C233" s="216" t="s">
        <v>322</v>
      </c>
      <c r="D233" s="216" t="s">
        <v>124</v>
      </c>
      <c r="E233" s="217" t="s">
        <v>441</v>
      </c>
      <c r="F233" s="218" t="s">
        <v>442</v>
      </c>
      <c r="G233" s="219" t="s">
        <v>202</v>
      </c>
      <c r="H233" s="220">
        <v>1407.997</v>
      </c>
      <c r="I233" s="221"/>
      <c r="J233" s="222">
        <f>ROUND(I233*H233,2)</f>
        <v>0</v>
      </c>
      <c r="K233" s="218" t="s">
        <v>138</v>
      </c>
      <c r="L233" s="43"/>
      <c r="M233" s="223" t="s">
        <v>1</v>
      </c>
      <c r="N233" s="224" t="s">
        <v>38</v>
      </c>
      <c r="O233" s="90"/>
      <c r="P233" s="225">
        <f>O233*H233</f>
        <v>0</v>
      </c>
      <c r="Q233" s="225">
        <v>0</v>
      </c>
      <c r="R233" s="225">
        <f>Q233*H233</f>
        <v>0</v>
      </c>
      <c r="S233" s="225">
        <v>0</v>
      </c>
      <c r="T233" s="225">
        <f>S233*H233</f>
        <v>0</v>
      </c>
      <c r="U233" s="226" t="s">
        <v>1</v>
      </c>
      <c r="V233" s="37"/>
      <c r="W233" s="37"/>
      <c r="X233" s="37"/>
      <c r="Y233" s="37"/>
      <c r="Z233" s="37"/>
      <c r="AA233" s="37"/>
      <c r="AB233" s="37"/>
      <c r="AC233" s="37"/>
      <c r="AD233" s="37"/>
      <c r="AE233" s="37"/>
      <c r="AR233" s="227" t="s">
        <v>128</v>
      </c>
      <c r="AT233" s="227" t="s">
        <v>124</v>
      </c>
      <c r="AU233" s="227" t="s">
        <v>83</v>
      </c>
      <c r="AY233" s="16" t="s">
        <v>122</v>
      </c>
      <c r="BE233" s="228">
        <f>IF(N233="základní",J233,0)</f>
        <v>0</v>
      </c>
      <c r="BF233" s="228">
        <f>IF(N233="snížená",J233,0)</f>
        <v>0</v>
      </c>
      <c r="BG233" s="228">
        <f>IF(N233="zákl. přenesená",J233,0)</f>
        <v>0</v>
      </c>
      <c r="BH233" s="228">
        <f>IF(N233="sníž. přenesená",J233,0)</f>
        <v>0</v>
      </c>
      <c r="BI233" s="228">
        <f>IF(N233="nulová",J233,0)</f>
        <v>0</v>
      </c>
      <c r="BJ233" s="16" t="s">
        <v>81</v>
      </c>
      <c r="BK233" s="228">
        <f>ROUND(I233*H233,2)</f>
        <v>0</v>
      </c>
      <c r="BL233" s="16" t="s">
        <v>128</v>
      </c>
      <c r="BM233" s="227" t="s">
        <v>443</v>
      </c>
    </row>
    <row r="234" spans="1:47" s="2" customFormat="1" ht="12">
      <c r="A234" s="37"/>
      <c r="B234" s="38"/>
      <c r="C234" s="39"/>
      <c r="D234" s="256" t="s">
        <v>140</v>
      </c>
      <c r="E234" s="39"/>
      <c r="F234" s="257" t="s">
        <v>444</v>
      </c>
      <c r="G234" s="39"/>
      <c r="H234" s="39"/>
      <c r="I234" s="231"/>
      <c r="J234" s="39"/>
      <c r="K234" s="39"/>
      <c r="L234" s="43"/>
      <c r="M234" s="232"/>
      <c r="N234" s="233"/>
      <c r="O234" s="90"/>
      <c r="P234" s="90"/>
      <c r="Q234" s="90"/>
      <c r="R234" s="90"/>
      <c r="S234" s="90"/>
      <c r="T234" s="90"/>
      <c r="U234" s="91"/>
      <c r="V234" s="37"/>
      <c r="W234" s="37"/>
      <c r="X234" s="37"/>
      <c r="Y234" s="37"/>
      <c r="Z234" s="37"/>
      <c r="AA234" s="37"/>
      <c r="AB234" s="37"/>
      <c r="AC234" s="37"/>
      <c r="AD234" s="37"/>
      <c r="AE234" s="37"/>
      <c r="AT234" s="16" t="s">
        <v>140</v>
      </c>
      <c r="AU234" s="16" t="s">
        <v>83</v>
      </c>
    </row>
    <row r="235" spans="1:47" s="2" customFormat="1" ht="12">
      <c r="A235" s="37"/>
      <c r="B235" s="38"/>
      <c r="C235" s="39"/>
      <c r="D235" s="229" t="s">
        <v>130</v>
      </c>
      <c r="E235" s="39"/>
      <c r="F235" s="230" t="s">
        <v>445</v>
      </c>
      <c r="G235" s="39"/>
      <c r="H235" s="39"/>
      <c r="I235" s="231"/>
      <c r="J235" s="39"/>
      <c r="K235" s="39"/>
      <c r="L235" s="43"/>
      <c r="M235" s="232"/>
      <c r="N235" s="233"/>
      <c r="O235" s="90"/>
      <c r="P235" s="90"/>
      <c r="Q235" s="90"/>
      <c r="R235" s="90"/>
      <c r="S235" s="90"/>
      <c r="T235" s="90"/>
      <c r="U235" s="91"/>
      <c r="V235" s="37"/>
      <c r="W235" s="37"/>
      <c r="X235" s="37"/>
      <c r="Y235" s="37"/>
      <c r="Z235" s="37"/>
      <c r="AA235" s="37"/>
      <c r="AB235" s="37"/>
      <c r="AC235" s="37"/>
      <c r="AD235" s="37"/>
      <c r="AE235" s="37"/>
      <c r="AT235" s="16" t="s">
        <v>130</v>
      </c>
      <c r="AU235" s="16" t="s">
        <v>83</v>
      </c>
    </row>
    <row r="236" spans="1:51" s="13" customFormat="1" ht="12">
      <c r="A236" s="13"/>
      <c r="B236" s="234"/>
      <c r="C236" s="235"/>
      <c r="D236" s="229" t="s">
        <v>132</v>
      </c>
      <c r="E236" s="236" t="s">
        <v>1</v>
      </c>
      <c r="F236" s="237" t="s">
        <v>520</v>
      </c>
      <c r="G236" s="235"/>
      <c r="H236" s="238">
        <v>1715.327</v>
      </c>
      <c r="I236" s="239"/>
      <c r="J236" s="235"/>
      <c r="K236" s="235"/>
      <c r="L236" s="240"/>
      <c r="M236" s="241"/>
      <c r="N236" s="242"/>
      <c r="O236" s="242"/>
      <c r="P236" s="242"/>
      <c r="Q236" s="242"/>
      <c r="R236" s="242"/>
      <c r="S236" s="242"/>
      <c r="T236" s="242"/>
      <c r="U236" s="243"/>
      <c r="V236" s="13"/>
      <c r="W236" s="13"/>
      <c r="X236" s="13"/>
      <c r="Y236" s="13"/>
      <c r="Z236" s="13"/>
      <c r="AA236" s="13"/>
      <c r="AB236" s="13"/>
      <c r="AC236" s="13"/>
      <c r="AD236" s="13"/>
      <c r="AE236" s="13"/>
      <c r="AT236" s="244" t="s">
        <v>132</v>
      </c>
      <c r="AU236" s="244" t="s">
        <v>83</v>
      </c>
      <c r="AV236" s="13" t="s">
        <v>83</v>
      </c>
      <c r="AW236" s="13" t="s">
        <v>30</v>
      </c>
      <c r="AX236" s="13" t="s">
        <v>73</v>
      </c>
      <c r="AY236" s="244" t="s">
        <v>122</v>
      </c>
    </row>
    <row r="237" spans="1:51" s="13" customFormat="1" ht="12">
      <c r="A237" s="13"/>
      <c r="B237" s="234"/>
      <c r="C237" s="235"/>
      <c r="D237" s="229" t="s">
        <v>132</v>
      </c>
      <c r="E237" s="236" t="s">
        <v>1</v>
      </c>
      <c r="F237" s="237" t="s">
        <v>521</v>
      </c>
      <c r="G237" s="235"/>
      <c r="H237" s="238">
        <v>269.42</v>
      </c>
      <c r="I237" s="239"/>
      <c r="J237" s="235"/>
      <c r="K237" s="235"/>
      <c r="L237" s="240"/>
      <c r="M237" s="241"/>
      <c r="N237" s="242"/>
      <c r="O237" s="242"/>
      <c r="P237" s="242"/>
      <c r="Q237" s="242"/>
      <c r="R237" s="242"/>
      <c r="S237" s="242"/>
      <c r="T237" s="242"/>
      <c r="U237" s="243"/>
      <c r="V237" s="13"/>
      <c r="W237" s="13"/>
      <c r="X237" s="13"/>
      <c r="Y237" s="13"/>
      <c r="Z237" s="13"/>
      <c r="AA237" s="13"/>
      <c r="AB237" s="13"/>
      <c r="AC237" s="13"/>
      <c r="AD237" s="13"/>
      <c r="AE237" s="13"/>
      <c r="AT237" s="244" t="s">
        <v>132</v>
      </c>
      <c r="AU237" s="244" t="s">
        <v>83</v>
      </c>
      <c r="AV237" s="13" t="s">
        <v>83</v>
      </c>
      <c r="AW237" s="13" t="s">
        <v>30</v>
      </c>
      <c r="AX237" s="13" t="s">
        <v>73</v>
      </c>
      <c r="AY237" s="244" t="s">
        <v>122</v>
      </c>
    </row>
    <row r="238" spans="1:51" s="13" customFormat="1" ht="12">
      <c r="A238" s="13"/>
      <c r="B238" s="234"/>
      <c r="C238" s="235"/>
      <c r="D238" s="229" t="s">
        <v>132</v>
      </c>
      <c r="E238" s="236" t="s">
        <v>1</v>
      </c>
      <c r="F238" s="237" t="s">
        <v>522</v>
      </c>
      <c r="G238" s="235"/>
      <c r="H238" s="238">
        <v>-576.75</v>
      </c>
      <c r="I238" s="239"/>
      <c r="J238" s="235"/>
      <c r="K238" s="235"/>
      <c r="L238" s="240"/>
      <c r="M238" s="241"/>
      <c r="N238" s="242"/>
      <c r="O238" s="242"/>
      <c r="P238" s="242"/>
      <c r="Q238" s="242"/>
      <c r="R238" s="242"/>
      <c r="S238" s="242"/>
      <c r="T238" s="242"/>
      <c r="U238" s="243"/>
      <c r="V238" s="13"/>
      <c r="W238" s="13"/>
      <c r="X238" s="13"/>
      <c r="Y238" s="13"/>
      <c r="Z238" s="13"/>
      <c r="AA238" s="13"/>
      <c r="AB238" s="13"/>
      <c r="AC238" s="13"/>
      <c r="AD238" s="13"/>
      <c r="AE238" s="13"/>
      <c r="AT238" s="244" t="s">
        <v>132</v>
      </c>
      <c r="AU238" s="244" t="s">
        <v>83</v>
      </c>
      <c r="AV238" s="13" t="s">
        <v>83</v>
      </c>
      <c r="AW238" s="13" t="s">
        <v>30</v>
      </c>
      <c r="AX238" s="13" t="s">
        <v>73</v>
      </c>
      <c r="AY238" s="244" t="s">
        <v>122</v>
      </c>
    </row>
    <row r="239" spans="1:51" s="14" customFormat="1" ht="12">
      <c r="A239" s="14"/>
      <c r="B239" s="245"/>
      <c r="C239" s="246"/>
      <c r="D239" s="229" t="s">
        <v>132</v>
      </c>
      <c r="E239" s="247" t="s">
        <v>1</v>
      </c>
      <c r="F239" s="248" t="s">
        <v>135</v>
      </c>
      <c r="G239" s="246"/>
      <c r="H239" s="249">
        <v>1407.997</v>
      </c>
      <c r="I239" s="250"/>
      <c r="J239" s="246"/>
      <c r="K239" s="246"/>
      <c r="L239" s="251"/>
      <c r="M239" s="252"/>
      <c r="N239" s="253"/>
      <c r="O239" s="253"/>
      <c r="P239" s="253"/>
      <c r="Q239" s="253"/>
      <c r="R239" s="253"/>
      <c r="S239" s="253"/>
      <c r="T239" s="253"/>
      <c r="U239" s="254"/>
      <c r="V239" s="14"/>
      <c r="W239" s="14"/>
      <c r="X239" s="14"/>
      <c r="Y239" s="14"/>
      <c r="Z239" s="14"/>
      <c r="AA239" s="14"/>
      <c r="AB239" s="14"/>
      <c r="AC239" s="14"/>
      <c r="AD239" s="14"/>
      <c r="AE239" s="14"/>
      <c r="AT239" s="255" t="s">
        <v>132</v>
      </c>
      <c r="AU239" s="255" t="s">
        <v>83</v>
      </c>
      <c r="AV239" s="14" t="s">
        <v>128</v>
      </c>
      <c r="AW239" s="14" t="s">
        <v>30</v>
      </c>
      <c r="AX239" s="14" t="s">
        <v>81</v>
      </c>
      <c r="AY239" s="255" t="s">
        <v>122</v>
      </c>
    </row>
    <row r="240" spans="1:65" s="2" customFormat="1" ht="37.8" customHeight="1">
      <c r="A240" s="37"/>
      <c r="B240" s="38"/>
      <c r="C240" s="216" t="s">
        <v>327</v>
      </c>
      <c r="D240" s="216" t="s">
        <v>124</v>
      </c>
      <c r="E240" s="217" t="s">
        <v>451</v>
      </c>
      <c r="F240" s="218" t="s">
        <v>452</v>
      </c>
      <c r="G240" s="219" t="s">
        <v>202</v>
      </c>
      <c r="H240" s="220">
        <v>15366.175</v>
      </c>
      <c r="I240" s="221"/>
      <c r="J240" s="222">
        <f>ROUND(I240*H240,2)</f>
        <v>0</v>
      </c>
      <c r="K240" s="218" t="s">
        <v>138</v>
      </c>
      <c r="L240" s="43"/>
      <c r="M240" s="223" t="s">
        <v>1</v>
      </c>
      <c r="N240" s="224" t="s">
        <v>38</v>
      </c>
      <c r="O240" s="90"/>
      <c r="P240" s="225">
        <f>O240*H240</f>
        <v>0</v>
      </c>
      <c r="Q240" s="225">
        <v>0</v>
      </c>
      <c r="R240" s="225">
        <f>Q240*H240</f>
        <v>0</v>
      </c>
      <c r="S240" s="225">
        <v>0</v>
      </c>
      <c r="T240" s="225">
        <f>S240*H240</f>
        <v>0</v>
      </c>
      <c r="U240" s="226" t="s">
        <v>1</v>
      </c>
      <c r="V240" s="37"/>
      <c r="W240" s="37"/>
      <c r="X240" s="37"/>
      <c r="Y240" s="37"/>
      <c r="Z240" s="37"/>
      <c r="AA240" s="37"/>
      <c r="AB240" s="37"/>
      <c r="AC240" s="37"/>
      <c r="AD240" s="37"/>
      <c r="AE240" s="37"/>
      <c r="AR240" s="227" t="s">
        <v>128</v>
      </c>
      <c r="AT240" s="227" t="s">
        <v>124</v>
      </c>
      <c r="AU240" s="227" t="s">
        <v>83</v>
      </c>
      <c r="AY240" s="16" t="s">
        <v>122</v>
      </c>
      <c r="BE240" s="228">
        <f>IF(N240="základní",J240,0)</f>
        <v>0</v>
      </c>
      <c r="BF240" s="228">
        <f>IF(N240="snížená",J240,0)</f>
        <v>0</v>
      </c>
      <c r="BG240" s="228">
        <f>IF(N240="zákl. přenesená",J240,0)</f>
        <v>0</v>
      </c>
      <c r="BH240" s="228">
        <f>IF(N240="sníž. přenesená",J240,0)</f>
        <v>0</v>
      </c>
      <c r="BI240" s="228">
        <f>IF(N240="nulová",J240,0)</f>
        <v>0</v>
      </c>
      <c r="BJ240" s="16" t="s">
        <v>81</v>
      </c>
      <c r="BK240" s="228">
        <f>ROUND(I240*H240,2)</f>
        <v>0</v>
      </c>
      <c r="BL240" s="16" t="s">
        <v>128</v>
      </c>
      <c r="BM240" s="227" t="s">
        <v>453</v>
      </c>
    </row>
    <row r="241" spans="1:47" s="2" customFormat="1" ht="12">
      <c r="A241" s="37"/>
      <c r="B241" s="38"/>
      <c r="C241" s="39"/>
      <c r="D241" s="256" t="s">
        <v>140</v>
      </c>
      <c r="E241" s="39"/>
      <c r="F241" s="257" t="s">
        <v>454</v>
      </c>
      <c r="G241" s="39"/>
      <c r="H241" s="39"/>
      <c r="I241" s="231"/>
      <c r="J241" s="39"/>
      <c r="K241" s="39"/>
      <c r="L241" s="43"/>
      <c r="M241" s="232"/>
      <c r="N241" s="233"/>
      <c r="O241" s="90"/>
      <c r="P241" s="90"/>
      <c r="Q241" s="90"/>
      <c r="R241" s="90"/>
      <c r="S241" s="90"/>
      <c r="T241" s="90"/>
      <c r="U241" s="91"/>
      <c r="V241" s="37"/>
      <c r="W241" s="37"/>
      <c r="X241" s="37"/>
      <c r="Y241" s="37"/>
      <c r="Z241" s="37"/>
      <c r="AA241" s="37"/>
      <c r="AB241" s="37"/>
      <c r="AC241" s="37"/>
      <c r="AD241" s="37"/>
      <c r="AE241" s="37"/>
      <c r="AT241" s="16" t="s">
        <v>140</v>
      </c>
      <c r="AU241" s="16" t="s">
        <v>83</v>
      </c>
    </row>
    <row r="242" spans="1:47" s="2" customFormat="1" ht="12">
      <c r="A242" s="37"/>
      <c r="B242" s="38"/>
      <c r="C242" s="39"/>
      <c r="D242" s="229" t="s">
        <v>130</v>
      </c>
      <c r="E242" s="39"/>
      <c r="F242" s="230" t="s">
        <v>445</v>
      </c>
      <c r="G242" s="39"/>
      <c r="H242" s="39"/>
      <c r="I242" s="231"/>
      <c r="J242" s="39"/>
      <c r="K242" s="39"/>
      <c r="L242" s="43"/>
      <c r="M242" s="232"/>
      <c r="N242" s="233"/>
      <c r="O242" s="90"/>
      <c r="P242" s="90"/>
      <c r="Q242" s="90"/>
      <c r="R242" s="90"/>
      <c r="S242" s="90"/>
      <c r="T242" s="90"/>
      <c r="U242" s="91"/>
      <c r="V242" s="37"/>
      <c r="W242" s="37"/>
      <c r="X242" s="37"/>
      <c r="Y242" s="37"/>
      <c r="Z242" s="37"/>
      <c r="AA242" s="37"/>
      <c r="AB242" s="37"/>
      <c r="AC242" s="37"/>
      <c r="AD242" s="37"/>
      <c r="AE242" s="37"/>
      <c r="AT242" s="16" t="s">
        <v>130</v>
      </c>
      <c r="AU242" s="16" t="s">
        <v>83</v>
      </c>
    </row>
    <row r="243" spans="1:51" s="13" customFormat="1" ht="12">
      <c r="A243" s="13"/>
      <c r="B243" s="234"/>
      <c r="C243" s="235"/>
      <c r="D243" s="229" t="s">
        <v>132</v>
      </c>
      <c r="E243" s="236" t="s">
        <v>1</v>
      </c>
      <c r="F243" s="237" t="s">
        <v>523</v>
      </c>
      <c r="G243" s="235"/>
      <c r="H243" s="238">
        <v>10247.195</v>
      </c>
      <c r="I243" s="239"/>
      <c r="J243" s="235"/>
      <c r="K243" s="235"/>
      <c r="L243" s="240"/>
      <c r="M243" s="241"/>
      <c r="N243" s="242"/>
      <c r="O243" s="242"/>
      <c r="P243" s="242"/>
      <c r="Q243" s="242"/>
      <c r="R243" s="242"/>
      <c r="S243" s="242"/>
      <c r="T243" s="242"/>
      <c r="U243" s="243"/>
      <c r="V243" s="13"/>
      <c r="W243" s="13"/>
      <c r="X243" s="13"/>
      <c r="Y243" s="13"/>
      <c r="Z243" s="13"/>
      <c r="AA243" s="13"/>
      <c r="AB243" s="13"/>
      <c r="AC243" s="13"/>
      <c r="AD243" s="13"/>
      <c r="AE243" s="13"/>
      <c r="AT243" s="244" t="s">
        <v>132</v>
      </c>
      <c r="AU243" s="244" t="s">
        <v>83</v>
      </c>
      <c r="AV243" s="13" t="s">
        <v>83</v>
      </c>
      <c r="AW243" s="13" t="s">
        <v>30</v>
      </c>
      <c r="AX243" s="13" t="s">
        <v>73</v>
      </c>
      <c r="AY243" s="244" t="s">
        <v>122</v>
      </c>
    </row>
    <row r="244" spans="1:51" s="13" customFormat="1" ht="12">
      <c r="A244" s="13"/>
      <c r="B244" s="234"/>
      <c r="C244" s="235"/>
      <c r="D244" s="229" t="s">
        <v>132</v>
      </c>
      <c r="E244" s="236" t="s">
        <v>1</v>
      </c>
      <c r="F244" s="237" t="s">
        <v>524</v>
      </c>
      <c r="G244" s="235"/>
      <c r="H244" s="238">
        <v>5118.98</v>
      </c>
      <c r="I244" s="239"/>
      <c r="J244" s="235"/>
      <c r="K244" s="235"/>
      <c r="L244" s="240"/>
      <c r="M244" s="241"/>
      <c r="N244" s="242"/>
      <c r="O244" s="242"/>
      <c r="P244" s="242"/>
      <c r="Q244" s="242"/>
      <c r="R244" s="242"/>
      <c r="S244" s="242"/>
      <c r="T244" s="242"/>
      <c r="U244" s="243"/>
      <c r="V244" s="13"/>
      <c r="W244" s="13"/>
      <c r="X244" s="13"/>
      <c r="Y244" s="13"/>
      <c r="Z244" s="13"/>
      <c r="AA244" s="13"/>
      <c r="AB244" s="13"/>
      <c r="AC244" s="13"/>
      <c r="AD244" s="13"/>
      <c r="AE244" s="13"/>
      <c r="AT244" s="244" t="s">
        <v>132</v>
      </c>
      <c r="AU244" s="244" t="s">
        <v>83</v>
      </c>
      <c r="AV244" s="13" t="s">
        <v>83</v>
      </c>
      <c r="AW244" s="13" t="s">
        <v>30</v>
      </c>
      <c r="AX244" s="13" t="s">
        <v>73</v>
      </c>
      <c r="AY244" s="244" t="s">
        <v>122</v>
      </c>
    </row>
    <row r="245" spans="1:51" s="14" customFormat="1" ht="12">
      <c r="A245" s="14"/>
      <c r="B245" s="245"/>
      <c r="C245" s="246"/>
      <c r="D245" s="229" t="s">
        <v>132</v>
      </c>
      <c r="E245" s="247" t="s">
        <v>1</v>
      </c>
      <c r="F245" s="248" t="s">
        <v>135</v>
      </c>
      <c r="G245" s="246"/>
      <c r="H245" s="249">
        <v>15366.175</v>
      </c>
      <c r="I245" s="250"/>
      <c r="J245" s="246"/>
      <c r="K245" s="246"/>
      <c r="L245" s="251"/>
      <c r="M245" s="252"/>
      <c r="N245" s="253"/>
      <c r="O245" s="253"/>
      <c r="P245" s="253"/>
      <c r="Q245" s="253"/>
      <c r="R245" s="253"/>
      <c r="S245" s="253"/>
      <c r="T245" s="253"/>
      <c r="U245" s="254"/>
      <c r="V245" s="14"/>
      <c r="W245" s="14"/>
      <c r="X245" s="14"/>
      <c r="Y245" s="14"/>
      <c r="Z245" s="14"/>
      <c r="AA245" s="14"/>
      <c r="AB245" s="14"/>
      <c r="AC245" s="14"/>
      <c r="AD245" s="14"/>
      <c r="AE245" s="14"/>
      <c r="AT245" s="255" t="s">
        <v>132</v>
      </c>
      <c r="AU245" s="255" t="s">
        <v>83</v>
      </c>
      <c r="AV245" s="14" t="s">
        <v>128</v>
      </c>
      <c r="AW245" s="14" t="s">
        <v>30</v>
      </c>
      <c r="AX245" s="14" t="s">
        <v>81</v>
      </c>
      <c r="AY245" s="255" t="s">
        <v>122</v>
      </c>
    </row>
    <row r="246" spans="1:65" s="2" customFormat="1" ht="37.8" customHeight="1">
      <c r="A246" s="37"/>
      <c r="B246" s="38"/>
      <c r="C246" s="216" t="s">
        <v>331</v>
      </c>
      <c r="D246" s="216" t="s">
        <v>124</v>
      </c>
      <c r="E246" s="217" t="s">
        <v>459</v>
      </c>
      <c r="F246" s="218" t="s">
        <v>460</v>
      </c>
      <c r="G246" s="219" t="s">
        <v>202</v>
      </c>
      <c r="H246" s="220">
        <v>0.342</v>
      </c>
      <c r="I246" s="221"/>
      <c r="J246" s="222">
        <f>ROUND(I246*H246,2)</f>
        <v>0</v>
      </c>
      <c r="K246" s="218" t="s">
        <v>138</v>
      </c>
      <c r="L246" s="43"/>
      <c r="M246" s="223" t="s">
        <v>1</v>
      </c>
      <c r="N246" s="224" t="s">
        <v>38</v>
      </c>
      <c r="O246" s="90"/>
      <c r="P246" s="225">
        <f>O246*H246</f>
        <v>0</v>
      </c>
      <c r="Q246" s="225">
        <v>0</v>
      </c>
      <c r="R246" s="225">
        <f>Q246*H246</f>
        <v>0</v>
      </c>
      <c r="S246" s="225">
        <v>0</v>
      </c>
      <c r="T246" s="225">
        <f>S246*H246</f>
        <v>0</v>
      </c>
      <c r="U246" s="226" t="s">
        <v>1</v>
      </c>
      <c r="V246" s="37"/>
      <c r="W246" s="37"/>
      <c r="X246" s="37"/>
      <c r="Y246" s="37"/>
      <c r="Z246" s="37"/>
      <c r="AA246" s="37"/>
      <c r="AB246" s="37"/>
      <c r="AC246" s="37"/>
      <c r="AD246" s="37"/>
      <c r="AE246" s="37"/>
      <c r="AR246" s="227" t="s">
        <v>128</v>
      </c>
      <c r="AT246" s="227" t="s">
        <v>124</v>
      </c>
      <c r="AU246" s="227" t="s">
        <v>83</v>
      </c>
      <c r="AY246" s="16" t="s">
        <v>122</v>
      </c>
      <c r="BE246" s="228">
        <f>IF(N246="základní",J246,0)</f>
        <v>0</v>
      </c>
      <c r="BF246" s="228">
        <f>IF(N246="snížená",J246,0)</f>
        <v>0</v>
      </c>
      <c r="BG246" s="228">
        <f>IF(N246="zákl. přenesená",J246,0)</f>
        <v>0</v>
      </c>
      <c r="BH246" s="228">
        <f>IF(N246="sníž. přenesená",J246,0)</f>
        <v>0</v>
      </c>
      <c r="BI246" s="228">
        <f>IF(N246="nulová",J246,0)</f>
        <v>0</v>
      </c>
      <c r="BJ246" s="16" t="s">
        <v>81</v>
      </c>
      <c r="BK246" s="228">
        <f>ROUND(I246*H246,2)</f>
        <v>0</v>
      </c>
      <c r="BL246" s="16" t="s">
        <v>128</v>
      </c>
      <c r="BM246" s="227" t="s">
        <v>461</v>
      </c>
    </row>
    <row r="247" spans="1:47" s="2" customFormat="1" ht="12">
      <c r="A247" s="37"/>
      <c r="B247" s="38"/>
      <c r="C247" s="39"/>
      <c r="D247" s="256" t="s">
        <v>140</v>
      </c>
      <c r="E247" s="39"/>
      <c r="F247" s="257" t="s">
        <v>462</v>
      </c>
      <c r="G247" s="39"/>
      <c r="H247" s="39"/>
      <c r="I247" s="231"/>
      <c r="J247" s="39"/>
      <c r="K247" s="39"/>
      <c r="L247" s="43"/>
      <c r="M247" s="232"/>
      <c r="N247" s="233"/>
      <c r="O247" s="90"/>
      <c r="P247" s="90"/>
      <c r="Q247" s="90"/>
      <c r="R247" s="90"/>
      <c r="S247" s="90"/>
      <c r="T247" s="90"/>
      <c r="U247" s="91"/>
      <c r="V247" s="37"/>
      <c r="W247" s="37"/>
      <c r="X247" s="37"/>
      <c r="Y247" s="37"/>
      <c r="Z247" s="37"/>
      <c r="AA247" s="37"/>
      <c r="AB247" s="37"/>
      <c r="AC247" s="37"/>
      <c r="AD247" s="37"/>
      <c r="AE247" s="37"/>
      <c r="AT247" s="16" t="s">
        <v>140</v>
      </c>
      <c r="AU247" s="16" t="s">
        <v>83</v>
      </c>
    </row>
    <row r="248" spans="1:47" s="2" customFormat="1" ht="12">
      <c r="A248" s="37"/>
      <c r="B248" s="38"/>
      <c r="C248" s="39"/>
      <c r="D248" s="229" t="s">
        <v>130</v>
      </c>
      <c r="E248" s="39"/>
      <c r="F248" s="230" t="s">
        <v>463</v>
      </c>
      <c r="G248" s="39"/>
      <c r="H248" s="39"/>
      <c r="I248" s="231"/>
      <c r="J248" s="39"/>
      <c r="K248" s="39"/>
      <c r="L248" s="43"/>
      <c r="M248" s="232"/>
      <c r="N248" s="233"/>
      <c r="O248" s="90"/>
      <c r="P248" s="90"/>
      <c r="Q248" s="90"/>
      <c r="R248" s="90"/>
      <c r="S248" s="90"/>
      <c r="T248" s="90"/>
      <c r="U248" s="91"/>
      <c r="V248" s="37"/>
      <c r="W248" s="37"/>
      <c r="X248" s="37"/>
      <c r="Y248" s="37"/>
      <c r="Z248" s="37"/>
      <c r="AA248" s="37"/>
      <c r="AB248" s="37"/>
      <c r="AC248" s="37"/>
      <c r="AD248" s="37"/>
      <c r="AE248" s="37"/>
      <c r="AT248" s="16" t="s">
        <v>130</v>
      </c>
      <c r="AU248" s="16" t="s">
        <v>83</v>
      </c>
    </row>
    <row r="249" spans="1:51" s="13" customFormat="1" ht="12">
      <c r="A249" s="13"/>
      <c r="B249" s="234"/>
      <c r="C249" s="235"/>
      <c r="D249" s="229" t="s">
        <v>132</v>
      </c>
      <c r="E249" s="236" t="s">
        <v>1</v>
      </c>
      <c r="F249" s="237" t="s">
        <v>525</v>
      </c>
      <c r="G249" s="235"/>
      <c r="H249" s="238">
        <v>0.342</v>
      </c>
      <c r="I249" s="239"/>
      <c r="J249" s="235"/>
      <c r="K249" s="235"/>
      <c r="L249" s="240"/>
      <c r="M249" s="241"/>
      <c r="N249" s="242"/>
      <c r="O249" s="242"/>
      <c r="P249" s="242"/>
      <c r="Q249" s="242"/>
      <c r="R249" s="242"/>
      <c r="S249" s="242"/>
      <c r="T249" s="242"/>
      <c r="U249" s="243"/>
      <c r="V249" s="13"/>
      <c r="W249" s="13"/>
      <c r="X249" s="13"/>
      <c r="Y249" s="13"/>
      <c r="Z249" s="13"/>
      <c r="AA249" s="13"/>
      <c r="AB249" s="13"/>
      <c r="AC249" s="13"/>
      <c r="AD249" s="13"/>
      <c r="AE249" s="13"/>
      <c r="AT249" s="244" t="s">
        <v>132</v>
      </c>
      <c r="AU249" s="244" t="s">
        <v>83</v>
      </c>
      <c r="AV249" s="13" t="s">
        <v>83</v>
      </c>
      <c r="AW249" s="13" t="s">
        <v>30</v>
      </c>
      <c r="AX249" s="13" t="s">
        <v>81</v>
      </c>
      <c r="AY249" s="244" t="s">
        <v>122</v>
      </c>
    </row>
    <row r="250" spans="1:65" s="2" customFormat="1" ht="49.05" customHeight="1">
      <c r="A250" s="37"/>
      <c r="B250" s="38"/>
      <c r="C250" s="216" t="s">
        <v>338</v>
      </c>
      <c r="D250" s="216" t="s">
        <v>124</v>
      </c>
      <c r="E250" s="217" t="s">
        <v>466</v>
      </c>
      <c r="F250" s="218" t="s">
        <v>467</v>
      </c>
      <c r="G250" s="219" t="s">
        <v>202</v>
      </c>
      <c r="H250" s="220">
        <v>6.498</v>
      </c>
      <c r="I250" s="221"/>
      <c r="J250" s="222">
        <f>ROUND(I250*H250,2)</f>
        <v>0</v>
      </c>
      <c r="K250" s="218" t="s">
        <v>138</v>
      </c>
      <c r="L250" s="43"/>
      <c r="M250" s="223" t="s">
        <v>1</v>
      </c>
      <c r="N250" s="224" t="s">
        <v>38</v>
      </c>
      <c r="O250" s="90"/>
      <c r="P250" s="225">
        <f>O250*H250</f>
        <v>0</v>
      </c>
      <c r="Q250" s="225">
        <v>0</v>
      </c>
      <c r="R250" s="225">
        <f>Q250*H250</f>
        <v>0</v>
      </c>
      <c r="S250" s="225">
        <v>0</v>
      </c>
      <c r="T250" s="225">
        <f>S250*H250</f>
        <v>0</v>
      </c>
      <c r="U250" s="226" t="s">
        <v>1</v>
      </c>
      <c r="V250" s="37"/>
      <c r="W250" s="37"/>
      <c r="X250" s="37"/>
      <c r="Y250" s="37"/>
      <c r="Z250" s="37"/>
      <c r="AA250" s="37"/>
      <c r="AB250" s="37"/>
      <c r="AC250" s="37"/>
      <c r="AD250" s="37"/>
      <c r="AE250" s="37"/>
      <c r="AR250" s="227" t="s">
        <v>128</v>
      </c>
      <c r="AT250" s="227" t="s">
        <v>124</v>
      </c>
      <c r="AU250" s="227" t="s">
        <v>83</v>
      </c>
      <c r="AY250" s="16" t="s">
        <v>122</v>
      </c>
      <c r="BE250" s="228">
        <f>IF(N250="základní",J250,0)</f>
        <v>0</v>
      </c>
      <c r="BF250" s="228">
        <f>IF(N250="snížená",J250,0)</f>
        <v>0</v>
      </c>
      <c r="BG250" s="228">
        <f>IF(N250="zákl. přenesená",J250,0)</f>
        <v>0</v>
      </c>
      <c r="BH250" s="228">
        <f>IF(N250="sníž. přenesená",J250,0)</f>
        <v>0</v>
      </c>
      <c r="BI250" s="228">
        <f>IF(N250="nulová",J250,0)</f>
        <v>0</v>
      </c>
      <c r="BJ250" s="16" t="s">
        <v>81</v>
      </c>
      <c r="BK250" s="228">
        <f>ROUND(I250*H250,2)</f>
        <v>0</v>
      </c>
      <c r="BL250" s="16" t="s">
        <v>128</v>
      </c>
      <c r="BM250" s="227" t="s">
        <v>468</v>
      </c>
    </row>
    <row r="251" spans="1:47" s="2" customFormat="1" ht="12">
      <c r="A251" s="37"/>
      <c r="B251" s="38"/>
      <c r="C251" s="39"/>
      <c r="D251" s="256" t="s">
        <v>140</v>
      </c>
      <c r="E251" s="39"/>
      <c r="F251" s="257" t="s">
        <v>469</v>
      </c>
      <c r="G251" s="39"/>
      <c r="H251" s="39"/>
      <c r="I251" s="231"/>
      <c r="J251" s="39"/>
      <c r="K251" s="39"/>
      <c r="L251" s="43"/>
      <c r="M251" s="232"/>
      <c r="N251" s="233"/>
      <c r="O251" s="90"/>
      <c r="P251" s="90"/>
      <c r="Q251" s="90"/>
      <c r="R251" s="90"/>
      <c r="S251" s="90"/>
      <c r="T251" s="90"/>
      <c r="U251" s="91"/>
      <c r="V251" s="37"/>
      <c r="W251" s="37"/>
      <c r="X251" s="37"/>
      <c r="Y251" s="37"/>
      <c r="Z251" s="37"/>
      <c r="AA251" s="37"/>
      <c r="AB251" s="37"/>
      <c r="AC251" s="37"/>
      <c r="AD251" s="37"/>
      <c r="AE251" s="37"/>
      <c r="AT251" s="16" t="s">
        <v>140</v>
      </c>
      <c r="AU251" s="16" t="s">
        <v>83</v>
      </c>
    </row>
    <row r="252" spans="1:47" s="2" customFormat="1" ht="12">
      <c r="A252" s="37"/>
      <c r="B252" s="38"/>
      <c r="C252" s="39"/>
      <c r="D252" s="229" t="s">
        <v>130</v>
      </c>
      <c r="E252" s="39"/>
      <c r="F252" s="230" t="s">
        <v>463</v>
      </c>
      <c r="G252" s="39"/>
      <c r="H252" s="39"/>
      <c r="I252" s="231"/>
      <c r="J252" s="39"/>
      <c r="K252" s="39"/>
      <c r="L252" s="43"/>
      <c r="M252" s="232"/>
      <c r="N252" s="233"/>
      <c r="O252" s="90"/>
      <c r="P252" s="90"/>
      <c r="Q252" s="90"/>
      <c r="R252" s="90"/>
      <c r="S252" s="90"/>
      <c r="T252" s="90"/>
      <c r="U252" s="91"/>
      <c r="V252" s="37"/>
      <c r="W252" s="37"/>
      <c r="X252" s="37"/>
      <c r="Y252" s="37"/>
      <c r="Z252" s="37"/>
      <c r="AA252" s="37"/>
      <c r="AB252" s="37"/>
      <c r="AC252" s="37"/>
      <c r="AD252" s="37"/>
      <c r="AE252" s="37"/>
      <c r="AT252" s="16" t="s">
        <v>130</v>
      </c>
      <c r="AU252" s="16" t="s">
        <v>83</v>
      </c>
    </row>
    <row r="253" spans="1:51" s="13" customFormat="1" ht="12">
      <c r="A253" s="13"/>
      <c r="B253" s="234"/>
      <c r="C253" s="235"/>
      <c r="D253" s="229" t="s">
        <v>132</v>
      </c>
      <c r="E253" s="236" t="s">
        <v>1</v>
      </c>
      <c r="F253" s="237" t="s">
        <v>526</v>
      </c>
      <c r="G253" s="235"/>
      <c r="H253" s="238">
        <v>6.498</v>
      </c>
      <c r="I253" s="239"/>
      <c r="J253" s="235"/>
      <c r="K253" s="235"/>
      <c r="L253" s="240"/>
      <c r="M253" s="241"/>
      <c r="N253" s="242"/>
      <c r="O253" s="242"/>
      <c r="P253" s="242"/>
      <c r="Q253" s="242"/>
      <c r="R253" s="242"/>
      <c r="S253" s="242"/>
      <c r="T253" s="242"/>
      <c r="U253" s="243"/>
      <c r="V253" s="13"/>
      <c r="W253" s="13"/>
      <c r="X253" s="13"/>
      <c r="Y253" s="13"/>
      <c r="Z253" s="13"/>
      <c r="AA253" s="13"/>
      <c r="AB253" s="13"/>
      <c r="AC253" s="13"/>
      <c r="AD253" s="13"/>
      <c r="AE253" s="13"/>
      <c r="AT253" s="244" t="s">
        <v>132</v>
      </c>
      <c r="AU253" s="244" t="s">
        <v>83</v>
      </c>
      <c r="AV253" s="13" t="s">
        <v>83</v>
      </c>
      <c r="AW253" s="13" t="s">
        <v>30</v>
      </c>
      <c r="AX253" s="13" t="s">
        <v>81</v>
      </c>
      <c r="AY253" s="244" t="s">
        <v>122</v>
      </c>
    </row>
    <row r="254" spans="1:65" s="2" customFormat="1" ht="44.25" customHeight="1">
      <c r="A254" s="37"/>
      <c r="B254" s="38"/>
      <c r="C254" s="216" t="s">
        <v>344</v>
      </c>
      <c r="D254" s="216" t="s">
        <v>124</v>
      </c>
      <c r="E254" s="217" t="s">
        <v>478</v>
      </c>
      <c r="F254" s="218" t="s">
        <v>479</v>
      </c>
      <c r="G254" s="219" t="s">
        <v>202</v>
      </c>
      <c r="H254" s="220">
        <v>269.42</v>
      </c>
      <c r="I254" s="221"/>
      <c r="J254" s="222">
        <f>ROUND(I254*H254,2)</f>
        <v>0</v>
      </c>
      <c r="K254" s="218" t="s">
        <v>138</v>
      </c>
      <c r="L254" s="43"/>
      <c r="M254" s="223" t="s">
        <v>1</v>
      </c>
      <c r="N254" s="224" t="s">
        <v>38</v>
      </c>
      <c r="O254" s="90"/>
      <c r="P254" s="225">
        <f>O254*H254</f>
        <v>0</v>
      </c>
      <c r="Q254" s="225">
        <v>0</v>
      </c>
      <c r="R254" s="225">
        <f>Q254*H254</f>
        <v>0</v>
      </c>
      <c r="S254" s="225">
        <v>0</v>
      </c>
      <c r="T254" s="225">
        <f>S254*H254</f>
        <v>0</v>
      </c>
      <c r="U254" s="226" t="s">
        <v>1</v>
      </c>
      <c r="V254" s="37"/>
      <c r="W254" s="37"/>
      <c r="X254" s="37"/>
      <c r="Y254" s="37"/>
      <c r="Z254" s="37"/>
      <c r="AA254" s="37"/>
      <c r="AB254" s="37"/>
      <c r="AC254" s="37"/>
      <c r="AD254" s="37"/>
      <c r="AE254" s="37"/>
      <c r="AR254" s="227" t="s">
        <v>128</v>
      </c>
      <c r="AT254" s="227" t="s">
        <v>124</v>
      </c>
      <c r="AU254" s="227" t="s">
        <v>83</v>
      </c>
      <c r="AY254" s="16" t="s">
        <v>122</v>
      </c>
      <c r="BE254" s="228">
        <f>IF(N254="základní",J254,0)</f>
        <v>0</v>
      </c>
      <c r="BF254" s="228">
        <f>IF(N254="snížená",J254,0)</f>
        <v>0</v>
      </c>
      <c r="BG254" s="228">
        <f>IF(N254="zákl. přenesená",J254,0)</f>
        <v>0</v>
      </c>
      <c r="BH254" s="228">
        <f>IF(N254="sníž. přenesená",J254,0)</f>
        <v>0</v>
      </c>
      <c r="BI254" s="228">
        <f>IF(N254="nulová",J254,0)</f>
        <v>0</v>
      </c>
      <c r="BJ254" s="16" t="s">
        <v>81</v>
      </c>
      <c r="BK254" s="228">
        <f>ROUND(I254*H254,2)</f>
        <v>0</v>
      </c>
      <c r="BL254" s="16" t="s">
        <v>128</v>
      </c>
      <c r="BM254" s="227" t="s">
        <v>527</v>
      </c>
    </row>
    <row r="255" spans="1:47" s="2" customFormat="1" ht="12">
      <c r="A255" s="37"/>
      <c r="B255" s="38"/>
      <c r="C255" s="39"/>
      <c r="D255" s="256" t="s">
        <v>140</v>
      </c>
      <c r="E255" s="39"/>
      <c r="F255" s="257" t="s">
        <v>481</v>
      </c>
      <c r="G255" s="39"/>
      <c r="H255" s="39"/>
      <c r="I255" s="231"/>
      <c r="J255" s="39"/>
      <c r="K255" s="39"/>
      <c r="L255" s="43"/>
      <c r="M255" s="232"/>
      <c r="N255" s="233"/>
      <c r="O255" s="90"/>
      <c r="P255" s="90"/>
      <c r="Q255" s="90"/>
      <c r="R255" s="90"/>
      <c r="S255" s="90"/>
      <c r="T255" s="90"/>
      <c r="U255" s="91"/>
      <c r="V255" s="37"/>
      <c r="W255" s="37"/>
      <c r="X255" s="37"/>
      <c r="Y255" s="37"/>
      <c r="Z255" s="37"/>
      <c r="AA255" s="37"/>
      <c r="AB255" s="37"/>
      <c r="AC255" s="37"/>
      <c r="AD255" s="37"/>
      <c r="AE255" s="37"/>
      <c r="AT255" s="16" t="s">
        <v>140</v>
      </c>
      <c r="AU255" s="16" t="s">
        <v>83</v>
      </c>
    </row>
    <row r="256" spans="1:51" s="13" customFormat="1" ht="12">
      <c r="A256" s="13"/>
      <c r="B256" s="234"/>
      <c r="C256" s="235"/>
      <c r="D256" s="229" t="s">
        <v>132</v>
      </c>
      <c r="E256" s="236" t="s">
        <v>1</v>
      </c>
      <c r="F256" s="237" t="s">
        <v>528</v>
      </c>
      <c r="G256" s="235"/>
      <c r="H256" s="238">
        <v>269.42</v>
      </c>
      <c r="I256" s="239"/>
      <c r="J256" s="235"/>
      <c r="K256" s="235"/>
      <c r="L256" s="240"/>
      <c r="M256" s="241"/>
      <c r="N256" s="242"/>
      <c r="O256" s="242"/>
      <c r="P256" s="242"/>
      <c r="Q256" s="242"/>
      <c r="R256" s="242"/>
      <c r="S256" s="242"/>
      <c r="T256" s="242"/>
      <c r="U256" s="243"/>
      <c r="V256" s="13"/>
      <c r="W256" s="13"/>
      <c r="X256" s="13"/>
      <c r="Y256" s="13"/>
      <c r="Z256" s="13"/>
      <c r="AA256" s="13"/>
      <c r="AB256" s="13"/>
      <c r="AC256" s="13"/>
      <c r="AD256" s="13"/>
      <c r="AE256" s="13"/>
      <c r="AT256" s="244" t="s">
        <v>132</v>
      </c>
      <c r="AU256" s="244" t="s">
        <v>83</v>
      </c>
      <c r="AV256" s="13" t="s">
        <v>83</v>
      </c>
      <c r="AW256" s="13" t="s">
        <v>30</v>
      </c>
      <c r="AX256" s="13" t="s">
        <v>81</v>
      </c>
      <c r="AY256" s="244" t="s">
        <v>122</v>
      </c>
    </row>
    <row r="257" spans="1:63" s="12" customFormat="1" ht="22.8" customHeight="1">
      <c r="A257" s="12"/>
      <c r="B257" s="200"/>
      <c r="C257" s="201"/>
      <c r="D257" s="202" t="s">
        <v>72</v>
      </c>
      <c r="E257" s="214" t="s">
        <v>483</v>
      </c>
      <c r="F257" s="214" t="s">
        <v>484</v>
      </c>
      <c r="G257" s="201"/>
      <c r="H257" s="201"/>
      <c r="I257" s="204"/>
      <c r="J257" s="215">
        <f>BK257</f>
        <v>0</v>
      </c>
      <c r="K257" s="201"/>
      <c r="L257" s="206"/>
      <c r="M257" s="207"/>
      <c r="N257" s="208"/>
      <c r="O257" s="208"/>
      <c r="P257" s="209">
        <f>SUM(P258:P260)</f>
        <v>0</v>
      </c>
      <c r="Q257" s="208"/>
      <c r="R257" s="209">
        <f>SUM(R258:R260)</f>
        <v>0</v>
      </c>
      <c r="S257" s="208"/>
      <c r="T257" s="209">
        <f>SUM(T258:T260)</f>
        <v>0</v>
      </c>
      <c r="U257" s="210"/>
      <c r="V257" s="12"/>
      <c r="W257" s="12"/>
      <c r="X257" s="12"/>
      <c r="Y257" s="12"/>
      <c r="Z257" s="12"/>
      <c r="AA257" s="12"/>
      <c r="AB257" s="12"/>
      <c r="AC257" s="12"/>
      <c r="AD257" s="12"/>
      <c r="AE257" s="12"/>
      <c r="AR257" s="211" t="s">
        <v>81</v>
      </c>
      <c r="AT257" s="212" t="s">
        <v>72</v>
      </c>
      <c r="AU257" s="212" t="s">
        <v>81</v>
      </c>
      <c r="AY257" s="211" t="s">
        <v>122</v>
      </c>
      <c r="BK257" s="213">
        <f>SUM(BK258:BK260)</f>
        <v>0</v>
      </c>
    </row>
    <row r="258" spans="1:65" s="2" customFormat="1" ht="44.25" customHeight="1">
      <c r="A258" s="37"/>
      <c r="B258" s="38"/>
      <c r="C258" s="216" t="s">
        <v>351</v>
      </c>
      <c r="D258" s="216" t="s">
        <v>124</v>
      </c>
      <c r="E258" s="217" t="s">
        <v>486</v>
      </c>
      <c r="F258" s="218" t="s">
        <v>487</v>
      </c>
      <c r="G258" s="219" t="s">
        <v>202</v>
      </c>
      <c r="H258" s="220">
        <v>3940.036</v>
      </c>
      <c r="I258" s="221"/>
      <c r="J258" s="222">
        <f>ROUND(I258*H258,2)</f>
        <v>0</v>
      </c>
      <c r="K258" s="218" t="s">
        <v>138</v>
      </c>
      <c r="L258" s="43"/>
      <c r="M258" s="223" t="s">
        <v>1</v>
      </c>
      <c r="N258" s="224" t="s">
        <v>38</v>
      </c>
      <c r="O258" s="90"/>
      <c r="P258" s="225">
        <f>O258*H258</f>
        <v>0</v>
      </c>
      <c r="Q258" s="225">
        <v>0</v>
      </c>
      <c r="R258" s="225">
        <f>Q258*H258</f>
        <v>0</v>
      </c>
      <c r="S258" s="225">
        <v>0</v>
      </c>
      <c r="T258" s="225">
        <f>S258*H258</f>
        <v>0</v>
      </c>
      <c r="U258" s="226" t="s">
        <v>1</v>
      </c>
      <c r="V258" s="37"/>
      <c r="W258" s="37"/>
      <c r="X258" s="37"/>
      <c r="Y258" s="37"/>
      <c r="Z258" s="37"/>
      <c r="AA258" s="37"/>
      <c r="AB258" s="37"/>
      <c r="AC258" s="37"/>
      <c r="AD258" s="37"/>
      <c r="AE258" s="37"/>
      <c r="AR258" s="227" t="s">
        <v>128</v>
      </c>
      <c r="AT258" s="227" t="s">
        <v>124</v>
      </c>
      <c r="AU258" s="227" t="s">
        <v>83</v>
      </c>
      <c r="AY258" s="16" t="s">
        <v>122</v>
      </c>
      <c r="BE258" s="228">
        <f>IF(N258="základní",J258,0)</f>
        <v>0</v>
      </c>
      <c r="BF258" s="228">
        <f>IF(N258="snížená",J258,0)</f>
        <v>0</v>
      </c>
      <c r="BG258" s="228">
        <f>IF(N258="zákl. přenesená",J258,0)</f>
        <v>0</v>
      </c>
      <c r="BH258" s="228">
        <f>IF(N258="sníž. přenesená",J258,0)</f>
        <v>0</v>
      </c>
      <c r="BI258" s="228">
        <f>IF(N258="nulová",J258,0)</f>
        <v>0</v>
      </c>
      <c r="BJ258" s="16" t="s">
        <v>81</v>
      </c>
      <c r="BK258" s="228">
        <f>ROUND(I258*H258,2)</f>
        <v>0</v>
      </c>
      <c r="BL258" s="16" t="s">
        <v>128</v>
      </c>
      <c r="BM258" s="227" t="s">
        <v>488</v>
      </c>
    </row>
    <row r="259" spans="1:47" s="2" customFormat="1" ht="12">
      <c r="A259" s="37"/>
      <c r="B259" s="38"/>
      <c r="C259" s="39"/>
      <c r="D259" s="256" t="s">
        <v>140</v>
      </c>
      <c r="E259" s="39"/>
      <c r="F259" s="257" t="s">
        <v>489</v>
      </c>
      <c r="G259" s="39"/>
      <c r="H259" s="39"/>
      <c r="I259" s="231"/>
      <c r="J259" s="39"/>
      <c r="K259" s="39"/>
      <c r="L259" s="43"/>
      <c r="M259" s="232"/>
      <c r="N259" s="233"/>
      <c r="O259" s="90"/>
      <c r="P259" s="90"/>
      <c r="Q259" s="90"/>
      <c r="R259" s="90"/>
      <c r="S259" s="90"/>
      <c r="T259" s="90"/>
      <c r="U259" s="91"/>
      <c r="V259" s="37"/>
      <c r="W259" s="37"/>
      <c r="X259" s="37"/>
      <c r="Y259" s="37"/>
      <c r="Z259" s="37"/>
      <c r="AA259" s="37"/>
      <c r="AB259" s="37"/>
      <c r="AC259" s="37"/>
      <c r="AD259" s="37"/>
      <c r="AE259" s="37"/>
      <c r="AT259" s="16" t="s">
        <v>140</v>
      </c>
      <c r="AU259" s="16" t="s">
        <v>83</v>
      </c>
    </row>
    <row r="260" spans="1:47" s="2" customFormat="1" ht="12">
      <c r="A260" s="37"/>
      <c r="B260" s="38"/>
      <c r="C260" s="39"/>
      <c r="D260" s="229" t="s">
        <v>130</v>
      </c>
      <c r="E260" s="39"/>
      <c r="F260" s="230" t="s">
        <v>490</v>
      </c>
      <c r="G260" s="39"/>
      <c r="H260" s="39"/>
      <c r="I260" s="231"/>
      <c r="J260" s="39"/>
      <c r="K260" s="39"/>
      <c r="L260" s="43"/>
      <c r="M260" s="268"/>
      <c r="N260" s="269"/>
      <c r="O260" s="270"/>
      <c r="P260" s="270"/>
      <c r="Q260" s="270"/>
      <c r="R260" s="270"/>
      <c r="S260" s="270"/>
      <c r="T260" s="270"/>
      <c r="U260" s="271"/>
      <c r="V260" s="37"/>
      <c r="W260" s="37"/>
      <c r="X260" s="37"/>
      <c r="Y260" s="37"/>
      <c r="Z260" s="37"/>
      <c r="AA260" s="37"/>
      <c r="AB260" s="37"/>
      <c r="AC260" s="37"/>
      <c r="AD260" s="37"/>
      <c r="AE260" s="37"/>
      <c r="AT260" s="16" t="s">
        <v>130</v>
      </c>
      <c r="AU260" s="16" t="s">
        <v>83</v>
      </c>
    </row>
    <row r="261" spans="1:31" s="2" customFormat="1" ht="6.95" customHeight="1">
      <c r="A261" s="37"/>
      <c r="B261" s="65"/>
      <c r="C261" s="66"/>
      <c r="D261" s="66"/>
      <c r="E261" s="66"/>
      <c r="F261" s="66"/>
      <c r="G261" s="66"/>
      <c r="H261" s="66"/>
      <c r="I261" s="66"/>
      <c r="J261" s="66"/>
      <c r="K261" s="66"/>
      <c r="L261" s="43"/>
      <c r="M261" s="37"/>
      <c r="O261" s="37"/>
      <c r="P261" s="37"/>
      <c r="Q261" s="37"/>
      <c r="R261" s="37"/>
      <c r="S261" s="37"/>
      <c r="T261" s="37"/>
      <c r="U261" s="37"/>
      <c r="V261" s="37"/>
      <c r="W261" s="37"/>
      <c r="X261" s="37"/>
      <c r="Y261" s="37"/>
      <c r="Z261" s="37"/>
      <c r="AA261" s="37"/>
      <c r="AB261" s="37"/>
      <c r="AC261" s="37"/>
      <c r="AD261" s="37"/>
      <c r="AE261" s="37"/>
    </row>
  </sheetData>
  <sheetProtection password="CC35" sheet="1" objects="1" scenarios="1" formatColumns="0" formatRows="0" autoFilter="0"/>
  <autoFilter ref="C121:K260"/>
  <mergeCells count="9">
    <mergeCell ref="E7:H7"/>
    <mergeCell ref="E9:H9"/>
    <mergeCell ref="E18:H18"/>
    <mergeCell ref="E27:H27"/>
    <mergeCell ref="E85:H85"/>
    <mergeCell ref="E87:H87"/>
    <mergeCell ref="E112:H112"/>
    <mergeCell ref="E114:H114"/>
    <mergeCell ref="L2:V2"/>
  </mergeCells>
  <hyperlinks>
    <hyperlink ref="F129" r:id="rId1" display="https://podminky.urs.cz/item/CS_URS_2022_02/113154433"/>
    <hyperlink ref="F136" r:id="rId2" display="https://podminky.urs.cz/item/CS_URS_2022_02/564951413"/>
    <hyperlink ref="F139" r:id="rId3" display="https://podminky.urs.cz/item/CS_URS_2022_02/565146111"/>
    <hyperlink ref="F143" r:id="rId4" display="https://podminky.urs.cz/item/CS_URS_2022_02/569951133"/>
    <hyperlink ref="F150" r:id="rId5" display="https://podminky.urs.cz/item/CS_URS_2022_02/573191111"/>
    <hyperlink ref="F154" r:id="rId6" display="https://podminky.urs.cz/item/CS_URS_2022_02/573231106"/>
    <hyperlink ref="F159" r:id="rId7" display="https://podminky.urs.cz/item/CS_URS_2022_02/573231107"/>
    <hyperlink ref="F162" r:id="rId8" display="https://podminky.urs.cz/item/CS_URS_2022_02/577144141"/>
    <hyperlink ref="F168" r:id="rId9" display="https://podminky.urs.cz/item/CS_URS_2022_02/577155142"/>
    <hyperlink ref="F173" r:id="rId10" display="https://podminky.urs.cz/item/CS_URS_2022_02/911331145"/>
    <hyperlink ref="F176" r:id="rId11" display="https://podminky.urs.cz/item/CS_URS_2022_02/912211121"/>
    <hyperlink ref="F180" r:id="rId12" display="https://podminky.urs.cz/item/CS_URS_2022_02/912221111"/>
    <hyperlink ref="F184" r:id="rId13" display="https://podminky.urs.cz/item/CS_URS_2022_02/915211111"/>
    <hyperlink ref="F188" r:id="rId14" display="https://podminky.urs.cz/item/CS_URS_2022_02/915221111"/>
    <hyperlink ref="F192" r:id="rId15" display="https://podminky.urs.cz/item/CS_URS_2022_02/915221121"/>
    <hyperlink ref="F198" r:id="rId16" display="https://podminky.urs.cz/item/CS_URS_2022_02/915611111"/>
    <hyperlink ref="F202" r:id="rId17" display="https://podminky.urs.cz/item/CS_URS_2022_02/919122121"/>
    <hyperlink ref="F206" r:id="rId18" display="https://podminky.urs.cz/item/CS_URS_2022_02/919721221"/>
    <hyperlink ref="F209" r:id="rId19" display="https://podminky.urs.cz/item/CS_URS_2022_02/919731121"/>
    <hyperlink ref="F212" r:id="rId20" display="https://podminky.urs.cz/item/CS_URS_2022_02/919735114"/>
    <hyperlink ref="F215" r:id="rId21" display="https://podminky.urs.cz/item/CS_URS_2022_02/938902422"/>
    <hyperlink ref="F219" r:id="rId22" display="https://podminky.urs.cz/item/CS_URS_2022_02/938908411"/>
    <hyperlink ref="F222" r:id="rId23" display="https://podminky.urs.cz/item/CS_URS_2022_02/938909331"/>
    <hyperlink ref="F225" r:id="rId24" display="https://podminky.urs.cz/item/CS_URS_2022_02/938909611"/>
    <hyperlink ref="F231" r:id="rId25" display="https://podminky.urs.cz/item/CS_URS_2022_02/997013813"/>
    <hyperlink ref="F234" r:id="rId26" display="https://podminky.urs.cz/item/CS_URS_2022_02/997221551"/>
    <hyperlink ref="F241" r:id="rId27" display="https://podminky.urs.cz/item/CS_URS_2022_02/997221559"/>
    <hyperlink ref="F247" r:id="rId28" display="https://podminky.urs.cz/item/CS_URS_2022_02/997221571"/>
    <hyperlink ref="F251" r:id="rId29" display="https://podminky.urs.cz/item/CS_URS_2022_02/997221579"/>
    <hyperlink ref="F255" r:id="rId30" display="https://podminky.urs.cz/item/CS_URS_2022_02/997221655"/>
    <hyperlink ref="F259" r:id="rId31" display="https://podminky.urs.cz/item/CS_URS_2022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2"/>
</worksheet>
</file>

<file path=xl/worksheets/sheet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89</v>
      </c>
    </row>
    <row r="3" spans="2:46" s="1" customFormat="1" ht="6.95" customHeight="1">
      <c r="B3" s="135"/>
      <c r="C3" s="136"/>
      <c r="D3" s="136"/>
      <c r="E3" s="136"/>
      <c r="F3" s="136"/>
      <c r="G3" s="136"/>
      <c r="H3" s="136"/>
      <c r="I3" s="136"/>
      <c r="J3" s="136"/>
      <c r="K3" s="136"/>
      <c r="L3" s="19"/>
      <c r="AT3" s="16" t="s">
        <v>83</v>
      </c>
    </row>
    <row r="4" spans="2:46" s="1" customFormat="1" ht="24.95" customHeight="1">
      <c r="B4" s="19"/>
      <c r="D4" s="137" t="s">
        <v>90</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II/200 BOR – dálnice D5, OPRAVA</v>
      </c>
      <c r="F7" s="139"/>
      <c r="G7" s="139"/>
      <c r="H7" s="139"/>
      <c r="L7" s="19"/>
    </row>
    <row r="8" spans="1:31" s="2" customFormat="1" ht="12" customHeight="1">
      <c r="A8" s="37"/>
      <c r="B8" s="43"/>
      <c r="C8" s="37"/>
      <c r="D8" s="139" t="s">
        <v>91</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529</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31. 3. 2023</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27</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29</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32</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33</v>
      </c>
      <c r="E30" s="37"/>
      <c r="F30" s="37"/>
      <c r="G30" s="37"/>
      <c r="H30" s="37"/>
      <c r="I30" s="37"/>
      <c r="J30" s="15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35</v>
      </c>
      <c r="G32" s="37"/>
      <c r="H32" s="37"/>
      <c r="I32" s="151" t="s">
        <v>34</v>
      </c>
      <c r="J32" s="151"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37</v>
      </c>
      <c r="E33" s="139" t="s">
        <v>38</v>
      </c>
      <c r="F33" s="153">
        <f>ROUND((SUM(BE120:BE140)),2)</f>
        <v>0</v>
      </c>
      <c r="G33" s="37"/>
      <c r="H33" s="37"/>
      <c r="I33" s="154">
        <v>0.21</v>
      </c>
      <c r="J33" s="153">
        <f>ROUND(((SUM(BE120:BE140))*I33),2)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39</v>
      </c>
      <c r="F34" s="153">
        <f>ROUND((SUM(BF120:BF140)),2)</f>
        <v>0</v>
      </c>
      <c r="G34" s="37"/>
      <c r="H34" s="37"/>
      <c r="I34" s="154">
        <v>0.15</v>
      </c>
      <c r="J34" s="153">
        <f>ROUND(((SUM(BF120:BF140))*I34),2)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40</v>
      </c>
      <c r="F35" s="153">
        <f>ROUND((SUM(BG120:BG140)),2)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41</v>
      </c>
      <c r="F36" s="153">
        <f>ROUND((SUM(BH120:BH140)),2)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42</v>
      </c>
      <c r="F37" s="153">
        <f>ROUND((SUM(BI120:BI140)),2)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43</v>
      </c>
      <c r="E39" s="157"/>
      <c r="F39" s="157"/>
      <c r="G39" s="158" t="s">
        <v>44</v>
      </c>
      <c r="H39" s="159" t="s">
        <v>45</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46</v>
      </c>
      <c r="E50" s="163"/>
      <c r="F50" s="163"/>
      <c r="G50" s="162" t="s">
        <v>47</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48</v>
      </c>
      <c r="E61" s="165"/>
      <c r="F61" s="166" t="s">
        <v>49</v>
      </c>
      <c r="G61" s="164" t="s">
        <v>48</v>
      </c>
      <c r="H61" s="165"/>
      <c r="I61" s="165"/>
      <c r="J61" s="167" t="s">
        <v>49</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50</v>
      </c>
      <c r="E65" s="168"/>
      <c r="F65" s="168"/>
      <c r="G65" s="162" t="s">
        <v>51</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48</v>
      </c>
      <c r="E76" s="165"/>
      <c r="F76" s="166" t="s">
        <v>49</v>
      </c>
      <c r="G76" s="164" t="s">
        <v>48</v>
      </c>
      <c r="H76" s="165"/>
      <c r="I76" s="165"/>
      <c r="J76" s="167" t="s">
        <v>49</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II/200 BOR – dálnice D5, OPRAVA</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91</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VON - Vedlejší a ostatní náklady</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31" t="s">
        <v>22</v>
      </c>
      <c r="J89" s="78" t="str">
        <f>IF(J12="","",J12)</f>
        <v>31. 3. 2023</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94</v>
      </c>
      <c r="D94" s="175"/>
      <c r="E94" s="175"/>
      <c r="F94" s="175"/>
      <c r="G94" s="175"/>
      <c r="H94" s="175"/>
      <c r="I94" s="175"/>
      <c r="J94" s="176" t="s">
        <v>95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96</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97</v>
      </c>
    </row>
    <row r="97" spans="1:31" s="9" customFormat="1" ht="24.95" customHeight="1">
      <c r="A97" s="9"/>
      <c r="B97" s="178"/>
      <c r="C97" s="179"/>
      <c r="D97" s="180" t="s">
        <v>530</v>
      </c>
      <c r="E97" s="181"/>
      <c r="F97" s="181"/>
      <c r="G97" s="181"/>
      <c r="H97" s="181"/>
      <c r="I97" s="181"/>
      <c r="J97" s="182">
        <f>J121</f>
        <v>0</v>
      </c>
      <c r="K97" s="179"/>
      <c r="L97" s="183"/>
      <c r="S97" s="9"/>
      <c r="T97" s="9"/>
      <c r="U97" s="9"/>
      <c r="V97" s="9"/>
      <c r="W97" s="9"/>
      <c r="X97" s="9"/>
      <c r="Y97" s="9"/>
      <c r="Z97" s="9"/>
      <c r="AA97" s="9"/>
      <c r="AB97" s="9"/>
      <c r="AC97" s="9"/>
      <c r="AD97" s="9"/>
      <c r="AE97" s="9"/>
    </row>
    <row r="98" spans="1:31" s="10" customFormat="1" ht="19.9" customHeight="1">
      <c r="A98" s="10"/>
      <c r="B98" s="184"/>
      <c r="C98" s="185"/>
      <c r="D98" s="186" t="s">
        <v>531</v>
      </c>
      <c r="E98" s="187"/>
      <c r="F98" s="187"/>
      <c r="G98" s="187"/>
      <c r="H98" s="187"/>
      <c r="I98" s="187"/>
      <c r="J98" s="188">
        <f>J122</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532</v>
      </c>
      <c r="E99" s="187"/>
      <c r="F99" s="187"/>
      <c r="G99" s="187"/>
      <c r="H99" s="187"/>
      <c r="I99" s="187"/>
      <c r="J99" s="188">
        <f>J129</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533</v>
      </c>
      <c r="E100" s="187"/>
      <c r="F100" s="187"/>
      <c r="G100" s="187"/>
      <c r="H100" s="187"/>
      <c r="I100" s="187"/>
      <c r="J100" s="188">
        <f>J136</f>
        <v>0</v>
      </c>
      <c r="K100" s="185"/>
      <c r="L100" s="189"/>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3" t="str">
        <f>E7</f>
        <v>II/200 BOR – dálnice D5, OPRAVA</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91</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VON - Vedlejší a ostatní náklady</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 xml:space="preserve"> </v>
      </c>
      <c r="G114" s="39"/>
      <c r="H114" s="39"/>
      <c r="I114" s="31" t="s">
        <v>22</v>
      </c>
      <c r="J114" s="78" t="str">
        <f>IF(J12="","",J12)</f>
        <v>31. 3. 2023</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 xml:space="preserve"> </v>
      </c>
      <c r="G116" s="39"/>
      <c r="H116" s="39"/>
      <c r="I116" s="31" t="s">
        <v>29</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27</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0"/>
      <c r="B119" s="191"/>
      <c r="C119" s="192" t="s">
        <v>107</v>
      </c>
      <c r="D119" s="193" t="s">
        <v>58</v>
      </c>
      <c r="E119" s="193" t="s">
        <v>54</v>
      </c>
      <c r="F119" s="193" t="s">
        <v>55</v>
      </c>
      <c r="G119" s="193" t="s">
        <v>108</v>
      </c>
      <c r="H119" s="193" t="s">
        <v>109</v>
      </c>
      <c r="I119" s="193" t="s">
        <v>110</v>
      </c>
      <c r="J119" s="193" t="s">
        <v>95</v>
      </c>
      <c r="K119" s="194" t="s">
        <v>111</v>
      </c>
      <c r="L119" s="195"/>
      <c r="M119" s="99" t="s">
        <v>1</v>
      </c>
      <c r="N119" s="100" t="s">
        <v>37</v>
      </c>
      <c r="O119" s="100" t="s">
        <v>112</v>
      </c>
      <c r="P119" s="100" t="s">
        <v>113</v>
      </c>
      <c r="Q119" s="100" t="s">
        <v>114</v>
      </c>
      <c r="R119" s="100" t="s">
        <v>115</v>
      </c>
      <c r="S119" s="100" t="s">
        <v>116</v>
      </c>
      <c r="T119" s="100" t="s">
        <v>117</v>
      </c>
      <c r="U119" s="101" t="s">
        <v>118</v>
      </c>
      <c r="V119" s="190"/>
      <c r="W119" s="190"/>
      <c r="X119" s="190"/>
      <c r="Y119" s="190"/>
      <c r="Z119" s="190"/>
      <c r="AA119" s="190"/>
      <c r="AB119" s="190"/>
      <c r="AC119" s="190"/>
      <c r="AD119" s="190"/>
      <c r="AE119" s="190"/>
    </row>
    <row r="120" spans="1:63" s="2" customFormat="1" ht="22.8" customHeight="1">
      <c r="A120" s="37"/>
      <c r="B120" s="38"/>
      <c r="C120" s="106" t="s">
        <v>119</v>
      </c>
      <c r="D120" s="39"/>
      <c r="E120" s="39"/>
      <c r="F120" s="39"/>
      <c r="G120" s="39"/>
      <c r="H120" s="39"/>
      <c r="I120" s="39"/>
      <c r="J120" s="196">
        <f>BK120</f>
        <v>0</v>
      </c>
      <c r="K120" s="39"/>
      <c r="L120" s="43"/>
      <c r="M120" s="102"/>
      <c r="N120" s="197"/>
      <c r="O120" s="103"/>
      <c r="P120" s="198">
        <f>P121</f>
        <v>0</v>
      </c>
      <c r="Q120" s="103"/>
      <c r="R120" s="198">
        <f>R121</f>
        <v>0</v>
      </c>
      <c r="S120" s="103"/>
      <c r="T120" s="198">
        <f>T121</f>
        <v>0</v>
      </c>
      <c r="U120" s="104"/>
      <c r="V120" s="37"/>
      <c r="W120" s="37"/>
      <c r="X120" s="37"/>
      <c r="Y120" s="37"/>
      <c r="Z120" s="37"/>
      <c r="AA120" s="37"/>
      <c r="AB120" s="37"/>
      <c r="AC120" s="37"/>
      <c r="AD120" s="37"/>
      <c r="AE120" s="37"/>
      <c r="AT120" s="16" t="s">
        <v>72</v>
      </c>
      <c r="AU120" s="16" t="s">
        <v>97</v>
      </c>
      <c r="BK120" s="199">
        <f>BK121</f>
        <v>0</v>
      </c>
    </row>
    <row r="121" spans="1:63" s="12" customFormat="1" ht="25.9" customHeight="1">
      <c r="A121" s="12"/>
      <c r="B121" s="200"/>
      <c r="C121" s="201"/>
      <c r="D121" s="202" t="s">
        <v>72</v>
      </c>
      <c r="E121" s="203" t="s">
        <v>534</v>
      </c>
      <c r="F121" s="203" t="s">
        <v>535</v>
      </c>
      <c r="G121" s="201"/>
      <c r="H121" s="201"/>
      <c r="I121" s="204"/>
      <c r="J121" s="205">
        <f>BK121</f>
        <v>0</v>
      </c>
      <c r="K121" s="201"/>
      <c r="L121" s="206"/>
      <c r="M121" s="207"/>
      <c r="N121" s="208"/>
      <c r="O121" s="208"/>
      <c r="P121" s="209">
        <f>P122+P129+P136</f>
        <v>0</v>
      </c>
      <c r="Q121" s="208"/>
      <c r="R121" s="209">
        <f>R122+R129+R136</f>
        <v>0</v>
      </c>
      <c r="S121" s="208"/>
      <c r="T121" s="209">
        <f>T122+T129+T136</f>
        <v>0</v>
      </c>
      <c r="U121" s="210"/>
      <c r="V121" s="12"/>
      <c r="W121" s="12"/>
      <c r="X121" s="12"/>
      <c r="Y121" s="12"/>
      <c r="Z121" s="12"/>
      <c r="AA121" s="12"/>
      <c r="AB121" s="12"/>
      <c r="AC121" s="12"/>
      <c r="AD121" s="12"/>
      <c r="AE121" s="12"/>
      <c r="AR121" s="211" t="s">
        <v>157</v>
      </c>
      <c r="AT121" s="212" t="s">
        <v>72</v>
      </c>
      <c r="AU121" s="212" t="s">
        <v>73</v>
      </c>
      <c r="AY121" s="211" t="s">
        <v>122</v>
      </c>
      <c r="BK121" s="213">
        <f>BK122+BK129+BK136</f>
        <v>0</v>
      </c>
    </row>
    <row r="122" spans="1:63" s="12" customFormat="1" ht="22.8" customHeight="1">
      <c r="A122" s="12"/>
      <c r="B122" s="200"/>
      <c r="C122" s="201"/>
      <c r="D122" s="202" t="s">
        <v>72</v>
      </c>
      <c r="E122" s="214" t="s">
        <v>536</v>
      </c>
      <c r="F122" s="214" t="s">
        <v>537</v>
      </c>
      <c r="G122" s="201"/>
      <c r="H122" s="201"/>
      <c r="I122" s="204"/>
      <c r="J122" s="215">
        <f>BK122</f>
        <v>0</v>
      </c>
      <c r="K122" s="201"/>
      <c r="L122" s="206"/>
      <c r="M122" s="207"/>
      <c r="N122" s="208"/>
      <c r="O122" s="208"/>
      <c r="P122" s="209">
        <f>SUM(P123:P128)</f>
        <v>0</v>
      </c>
      <c r="Q122" s="208"/>
      <c r="R122" s="209">
        <f>SUM(R123:R128)</f>
        <v>0</v>
      </c>
      <c r="S122" s="208"/>
      <c r="T122" s="209">
        <f>SUM(T123:T128)</f>
        <v>0</v>
      </c>
      <c r="U122" s="210"/>
      <c r="V122" s="12"/>
      <c r="W122" s="12"/>
      <c r="X122" s="12"/>
      <c r="Y122" s="12"/>
      <c r="Z122" s="12"/>
      <c r="AA122" s="12"/>
      <c r="AB122" s="12"/>
      <c r="AC122" s="12"/>
      <c r="AD122" s="12"/>
      <c r="AE122" s="12"/>
      <c r="AR122" s="211" t="s">
        <v>157</v>
      </c>
      <c r="AT122" s="212" t="s">
        <v>72</v>
      </c>
      <c r="AU122" s="212" t="s">
        <v>81</v>
      </c>
      <c r="AY122" s="211" t="s">
        <v>122</v>
      </c>
      <c r="BK122" s="213">
        <f>SUM(BK123:BK128)</f>
        <v>0</v>
      </c>
    </row>
    <row r="123" spans="1:65" s="2" customFormat="1" ht="16.5" customHeight="1">
      <c r="A123" s="37"/>
      <c r="B123" s="38"/>
      <c r="C123" s="216" t="s">
        <v>81</v>
      </c>
      <c r="D123" s="216" t="s">
        <v>124</v>
      </c>
      <c r="E123" s="217" t="s">
        <v>538</v>
      </c>
      <c r="F123" s="218" t="s">
        <v>539</v>
      </c>
      <c r="G123" s="219" t="s">
        <v>540</v>
      </c>
      <c r="H123" s="220">
        <v>1</v>
      </c>
      <c r="I123" s="221"/>
      <c r="J123" s="222">
        <f>ROUND(I123*H123,2)</f>
        <v>0</v>
      </c>
      <c r="K123" s="218" t="s">
        <v>138</v>
      </c>
      <c r="L123" s="43"/>
      <c r="M123" s="223" t="s">
        <v>1</v>
      </c>
      <c r="N123" s="224" t="s">
        <v>38</v>
      </c>
      <c r="O123" s="90"/>
      <c r="P123" s="225">
        <f>O123*H123</f>
        <v>0</v>
      </c>
      <c r="Q123" s="225">
        <v>0</v>
      </c>
      <c r="R123" s="225">
        <f>Q123*H123</f>
        <v>0</v>
      </c>
      <c r="S123" s="225">
        <v>0</v>
      </c>
      <c r="T123" s="225">
        <f>S123*H123</f>
        <v>0</v>
      </c>
      <c r="U123" s="226" t="s">
        <v>1</v>
      </c>
      <c r="V123" s="37"/>
      <c r="W123" s="37"/>
      <c r="X123" s="37"/>
      <c r="Y123" s="37"/>
      <c r="Z123" s="37"/>
      <c r="AA123" s="37"/>
      <c r="AB123" s="37"/>
      <c r="AC123" s="37"/>
      <c r="AD123" s="37"/>
      <c r="AE123" s="37"/>
      <c r="AR123" s="227" t="s">
        <v>541</v>
      </c>
      <c r="AT123" s="227" t="s">
        <v>124</v>
      </c>
      <c r="AU123" s="227" t="s">
        <v>83</v>
      </c>
      <c r="AY123" s="16" t="s">
        <v>122</v>
      </c>
      <c r="BE123" s="228">
        <f>IF(N123="základní",J123,0)</f>
        <v>0</v>
      </c>
      <c r="BF123" s="228">
        <f>IF(N123="snížená",J123,0)</f>
        <v>0</v>
      </c>
      <c r="BG123" s="228">
        <f>IF(N123="zákl. přenesená",J123,0)</f>
        <v>0</v>
      </c>
      <c r="BH123" s="228">
        <f>IF(N123="sníž. přenesená",J123,0)</f>
        <v>0</v>
      </c>
      <c r="BI123" s="228">
        <f>IF(N123="nulová",J123,0)</f>
        <v>0</v>
      </c>
      <c r="BJ123" s="16" t="s">
        <v>81</v>
      </c>
      <c r="BK123" s="228">
        <f>ROUND(I123*H123,2)</f>
        <v>0</v>
      </c>
      <c r="BL123" s="16" t="s">
        <v>541</v>
      </c>
      <c r="BM123" s="227" t="s">
        <v>542</v>
      </c>
    </row>
    <row r="124" spans="1:47" s="2" customFormat="1" ht="12">
      <c r="A124" s="37"/>
      <c r="B124" s="38"/>
      <c r="C124" s="39"/>
      <c r="D124" s="256" t="s">
        <v>140</v>
      </c>
      <c r="E124" s="39"/>
      <c r="F124" s="257" t="s">
        <v>543</v>
      </c>
      <c r="G124" s="39"/>
      <c r="H124" s="39"/>
      <c r="I124" s="231"/>
      <c r="J124" s="39"/>
      <c r="K124" s="39"/>
      <c r="L124" s="43"/>
      <c r="M124" s="232"/>
      <c r="N124" s="233"/>
      <c r="O124" s="90"/>
      <c r="P124" s="90"/>
      <c r="Q124" s="90"/>
      <c r="R124" s="90"/>
      <c r="S124" s="90"/>
      <c r="T124" s="90"/>
      <c r="U124" s="91"/>
      <c r="V124" s="37"/>
      <c r="W124" s="37"/>
      <c r="X124" s="37"/>
      <c r="Y124" s="37"/>
      <c r="Z124" s="37"/>
      <c r="AA124" s="37"/>
      <c r="AB124" s="37"/>
      <c r="AC124" s="37"/>
      <c r="AD124" s="37"/>
      <c r="AE124" s="37"/>
      <c r="AT124" s="16" t="s">
        <v>140</v>
      </c>
      <c r="AU124" s="16" t="s">
        <v>83</v>
      </c>
    </row>
    <row r="125" spans="1:65" s="2" customFormat="1" ht="16.5" customHeight="1">
      <c r="A125" s="37"/>
      <c r="B125" s="38"/>
      <c r="C125" s="216" t="s">
        <v>83</v>
      </c>
      <c r="D125" s="216" t="s">
        <v>124</v>
      </c>
      <c r="E125" s="217" t="s">
        <v>544</v>
      </c>
      <c r="F125" s="218" t="s">
        <v>545</v>
      </c>
      <c r="G125" s="219" t="s">
        <v>540</v>
      </c>
      <c r="H125" s="220">
        <v>1</v>
      </c>
      <c r="I125" s="221"/>
      <c r="J125" s="222">
        <f>ROUND(I125*H125,2)</f>
        <v>0</v>
      </c>
      <c r="K125" s="218" t="s">
        <v>138</v>
      </c>
      <c r="L125" s="43"/>
      <c r="M125" s="223" t="s">
        <v>1</v>
      </c>
      <c r="N125" s="224" t="s">
        <v>38</v>
      </c>
      <c r="O125" s="90"/>
      <c r="P125" s="225">
        <f>O125*H125</f>
        <v>0</v>
      </c>
      <c r="Q125" s="225">
        <v>0</v>
      </c>
      <c r="R125" s="225">
        <f>Q125*H125</f>
        <v>0</v>
      </c>
      <c r="S125" s="225">
        <v>0</v>
      </c>
      <c r="T125" s="225">
        <f>S125*H125</f>
        <v>0</v>
      </c>
      <c r="U125" s="226" t="s">
        <v>1</v>
      </c>
      <c r="V125" s="37"/>
      <c r="W125" s="37"/>
      <c r="X125" s="37"/>
      <c r="Y125" s="37"/>
      <c r="Z125" s="37"/>
      <c r="AA125" s="37"/>
      <c r="AB125" s="37"/>
      <c r="AC125" s="37"/>
      <c r="AD125" s="37"/>
      <c r="AE125" s="37"/>
      <c r="AR125" s="227" t="s">
        <v>541</v>
      </c>
      <c r="AT125" s="227" t="s">
        <v>124</v>
      </c>
      <c r="AU125" s="227" t="s">
        <v>83</v>
      </c>
      <c r="AY125" s="16" t="s">
        <v>122</v>
      </c>
      <c r="BE125" s="228">
        <f>IF(N125="základní",J125,0)</f>
        <v>0</v>
      </c>
      <c r="BF125" s="228">
        <f>IF(N125="snížená",J125,0)</f>
        <v>0</v>
      </c>
      <c r="BG125" s="228">
        <f>IF(N125="zákl. přenesená",J125,0)</f>
        <v>0</v>
      </c>
      <c r="BH125" s="228">
        <f>IF(N125="sníž. přenesená",J125,0)</f>
        <v>0</v>
      </c>
      <c r="BI125" s="228">
        <f>IF(N125="nulová",J125,0)</f>
        <v>0</v>
      </c>
      <c r="BJ125" s="16" t="s">
        <v>81</v>
      </c>
      <c r="BK125" s="228">
        <f>ROUND(I125*H125,2)</f>
        <v>0</v>
      </c>
      <c r="BL125" s="16" t="s">
        <v>541</v>
      </c>
      <c r="BM125" s="227" t="s">
        <v>546</v>
      </c>
    </row>
    <row r="126" spans="1:47" s="2" customFormat="1" ht="12">
      <c r="A126" s="37"/>
      <c r="B126" s="38"/>
      <c r="C126" s="39"/>
      <c r="D126" s="256" t="s">
        <v>140</v>
      </c>
      <c r="E126" s="39"/>
      <c r="F126" s="257" t="s">
        <v>547</v>
      </c>
      <c r="G126" s="39"/>
      <c r="H126" s="39"/>
      <c r="I126" s="231"/>
      <c r="J126" s="39"/>
      <c r="K126" s="39"/>
      <c r="L126" s="43"/>
      <c r="M126" s="232"/>
      <c r="N126" s="233"/>
      <c r="O126" s="90"/>
      <c r="P126" s="90"/>
      <c r="Q126" s="90"/>
      <c r="R126" s="90"/>
      <c r="S126" s="90"/>
      <c r="T126" s="90"/>
      <c r="U126" s="91"/>
      <c r="V126" s="37"/>
      <c r="W126" s="37"/>
      <c r="X126" s="37"/>
      <c r="Y126" s="37"/>
      <c r="Z126" s="37"/>
      <c r="AA126" s="37"/>
      <c r="AB126" s="37"/>
      <c r="AC126" s="37"/>
      <c r="AD126" s="37"/>
      <c r="AE126" s="37"/>
      <c r="AT126" s="16" t="s">
        <v>140</v>
      </c>
      <c r="AU126" s="16" t="s">
        <v>83</v>
      </c>
    </row>
    <row r="127" spans="1:65" s="2" customFormat="1" ht="16.5" customHeight="1">
      <c r="A127" s="37"/>
      <c r="B127" s="38"/>
      <c r="C127" s="216" t="s">
        <v>143</v>
      </c>
      <c r="D127" s="216" t="s">
        <v>124</v>
      </c>
      <c r="E127" s="217" t="s">
        <v>548</v>
      </c>
      <c r="F127" s="218" t="s">
        <v>549</v>
      </c>
      <c r="G127" s="219" t="s">
        <v>540</v>
      </c>
      <c r="H127" s="220">
        <v>1</v>
      </c>
      <c r="I127" s="221"/>
      <c r="J127" s="222">
        <f>ROUND(I127*H127,2)</f>
        <v>0</v>
      </c>
      <c r="K127" s="218" t="s">
        <v>138</v>
      </c>
      <c r="L127" s="43"/>
      <c r="M127" s="223" t="s">
        <v>1</v>
      </c>
      <c r="N127" s="224" t="s">
        <v>38</v>
      </c>
      <c r="O127" s="90"/>
      <c r="P127" s="225">
        <f>O127*H127</f>
        <v>0</v>
      </c>
      <c r="Q127" s="225">
        <v>0</v>
      </c>
      <c r="R127" s="225">
        <f>Q127*H127</f>
        <v>0</v>
      </c>
      <c r="S127" s="225">
        <v>0</v>
      </c>
      <c r="T127" s="225">
        <f>S127*H127</f>
        <v>0</v>
      </c>
      <c r="U127" s="226" t="s">
        <v>1</v>
      </c>
      <c r="V127" s="37"/>
      <c r="W127" s="37"/>
      <c r="X127" s="37"/>
      <c r="Y127" s="37"/>
      <c r="Z127" s="37"/>
      <c r="AA127" s="37"/>
      <c r="AB127" s="37"/>
      <c r="AC127" s="37"/>
      <c r="AD127" s="37"/>
      <c r="AE127" s="37"/>
      <c r="AR127" s="227" t="s">
        <v>541</v>
      </c>
      <c r="AT127" s="227" t="s">
        <v>124</v>
      </c>
      <c r="AU127" s="227" t="s">
        <v>83</v>
      </c>
      <c r="AY127" s="16" t="s">
        <v>122</v>
      </c>
      <c r="BE127" s="228">
        <f>IF(N127="základní",J127,0)</f>
        <v>0</v>
      </c>
      <c r="BF127" s="228">
        <f>IF(N127="snížená",J127,0)</f>
        <v>0</v>
      </c>
      <c r="BG127" s="228">
        <f>IF(N127="zákl. přenesená",J127,0)</f>
        <v>0</v>
      </c>
      <c r="BH127" s="228">
        <f>IF(N127="sníž. přenesená",J127,0)</f>
        <v>0</v>
      </c>
      <c r="BI127" s="228">
        <f>IF(N127="nulová",J127,0)</f>
        <v>0</v>
      </c>
      <c r="BJ127" s="16" t="s">
        <v>81</v>
      </c>
      <c r="BK127" s="228">
        <f>ROUND(I127*H127,2)</f>
        <v>0</v>
      </c>
      <c r="BL127" s="16" t="s">
        <v>541</v>
      </c>
      <c r="BM127" s="227" t="s">
        <v>550</v>
      </c>
    </row>
    <row r="128" spans="1:47" s="2" customFormat="1" ht="12">
      <c r="A128" s="37"/>
      <c r="B128" s="38"/>
      <c r="C128" s="39"/>
      <c r="D128" s="256" t="s">
        <v>140</v>
      </c>
      <c r="E128" s="39"/>
      <c r="F128" s="257" t="s">
        <v>551</v>
      </c>
      <c r="G128" s="39"/>
      <c r="H128" s="39"/>
      <c r="I128" s="231"/>
      <c r="J128" s="39"/>
      <c r="K128" s="39"/>
      <c r="L128" s="43"/>
      <c r="M128" s="232"/>
      <c r="N128" s="233"/>
      <c r="O128" s="90"/>
      <c r="P128" s="90"/>
      <c r="Q128" s="90"/>
      <c r="R128" s="90"/>
      <c r="S128" s="90"/>
      <c r="T128" s="90"/>
      <c r="U128" s="91"/>
      <c r="V128" s="37"/>
      <c r="W128" s="37"/>
      <c r="X128" s="37"/>
      <c r="Y128" s="37"/>
      <c r="Z128" s="37"/>
      <c r="AA128" s="37"/>
      <c r="AB128" s="37"/>
      <c r="AC128" s="37"/>
      <c r="AD128" s="37"/>
      <c r="AE128" s="37"/>
      <c r="AT128" s="16" t="s">
        <v>140</v>
      </c>
      <c r="AU128" s="16" t="s">
        <v>83</v>
      </c>
    </row>
    <row r="129" spans="1:63" s="12" customFormat="1" ht="22.8" customHeight="1">
      <c r="A129" s="12"/>
      <c r="B129" s="200"/>
      <c r="C129" s="201"/>
      <c r="D129" s="202" t="s">
        <v>72</v>
      </c>
      <c r="E129" s="214" t="s">
        <v>552</v>
      </c>
      <c r="F129" s="214" t="s">
        <v>553</v>
      </c>
      <c r="G129" s="201"/>
      <c r="H129" s="201"/>
      <c r="I129" s="204"/>
      <c r="J129" s="215">
        <f>BK129</f>
        <v>0</v>
      </c>
      <c r="K129" s="201"/>
      <c r="L129" s="206"/>
      <c r="M129" s="207"/>
      <c r="N129" s="208"/>
      <c r="O129" s="208"/>
      <c r="P129" s="209">
        <f>SUM(P130:P135)</f>
        <v>0</v>
      </c>
      <c r="Q129" s="208"/>
      <c r="R129" s="209">
        <f>SUM(R130:R135)</f>
        <v>0</v>
      </c>
      <c r="S129" s="208"/>
      <c r="T129" s="209">
        <f>SUM(T130:T135)</f>
        <v>0</v>
      </c>
      <c r="U129" s="210"/>
      <c r="V129" s="12"/>
      <c r="W129" s="12"/>
      <c r="X129" s="12"/>
      <c r="Y129" s="12"/>
      <c r="Z129" s="12"/>
      <c r="AA129" s="12"/>
      <c r="AB129" s="12"/>
      <c r="AC129" s="12"/>
      <c r="AD129" s="12"/>
      <c r="AE129" s="12"/>
      <c r="AR129" s="211" t="s">
        <v>157</v>
      </c>
      <c r="AT129" s="212" t="s">
        <v>72</v>
      </c>
      <c r="AU129" s="212" t="s">
        <v>81</v>
      </c>
      <c r="AY129" s="211" t="s">
        <v>122</v>
      </c>
      <c r="BK129" s="213">
        <f>SUM(BK130:BK135)</f>
        <v>0</v>
      </c>
    </row>
    <row r="130" spans="1:65" s="2" customFormat="1" ht="16.5" customHeight="1">
      <c r="A130" s="37"/>
      <c r="B130" s="38"/>
      <c r="C130" s="216" t="s">
        <v>128</v>
      </c>
      <c r="D130" s="216" t="s">
        <v>124</v>
      </c>
      <c r="E130" s="217" t="s">
        <v>554</v>
      </c>
      <c r="F130" s="218" t="s">
        <v>553</v>
      </c>
      <c r="G130" s="219" t="s">
        <v>540</v>
      </c>
      <c r="H130" s="220">
        <v>1</v>
      </c>
      <c r="I130" s="221"/>
      <c r="J130" s="222">
        <f>ROUND(I130*H130,2)</f>
        <v>0</v>
      </c>
      <c r="K130" s="218" t="s">
        <v>138</v>
      </c>
      <c r="L130" s="43"/>
      <c r="M130" s="223" t="s">
        <v>1</v>
      </c>
      <c r="N130" s="224" t="s">
        <v>38</v>
      </c>
      <c r="O130" s="90"/>
      <c r="P130" s="225">
        <f>O130*H130</f>
        <v>0</v>
      </c>
      <c r="Q130" s="225">
        <v>0</v>
      </c>
      <c r="R130" s="225">
        <f>Q130*H130</f>
        <v>0</v>
      </c>
      <c r="S130" s="225">
        <v>0</v>
      </c>
      <c r="T130" s="225">
        <f>S130*H130</f>
        <v>0</v>
      </c>
      <c r="U130" s="226" t="s">
        <v>1</v>
      </c>
      <c r="V130" s="37"/>
      <c r="W130" s="37"/>
      <c r="X130" s="37"/>
      <c r="Y130" s="37"/>
      <c r="Z130" s="37"/>
      <c r="AA130" s="37"/>
      <c r="AB130" s="37"/>
      <c r="AC130" s="37"/>
      <c r="AD130" s="37"/>
      <c r="AE130" s="37"/>
      <c r="AR130" s="227" t="s">
        <v>541</v>
      </c>
      <c r="AT130" s="227" t="s">
        <v>124</v>
      </c>
      <c r="AU130" s="227" t="s">
        <v>83</v>
      </c>
      <c r="AY130" s="16" t="s">
        <v>122</v>
      </c>
      <c r="BE130" s="228">
        <f>IF(N130="základní",J130,0)</f>
        <v>0</v>
      </c>
      <c r="BF130" s="228">
        <f>IF(N130="snížená",J130,0)</f>
        <v>0</v>
      </c>
      <c r="BG130" s="228">
        <f>IF(N130="zákl. přenesená",J130,0)</f>
        <v>0</v>
      </c>
      <c r="BH130" s="228">
        <f>IF(N130="sníž. přenesená",J130,0)</f>
        <v>0</v>
      </c>
      <c r="BI130" s="228">
        <f>IF(N130="nulová",J130,0)</f>
        <v>0</v>
      </c>
      <c r="BJ130" s="16" t="s">
        <v>81</v>
      </c>
      <c r="BK130" s="228">
        <f>ROUND(I130*H130,2)</f>
        <v>0</v>
      </c>
      <c r="BL130" s="16" t="s">
        <v>541</v>
      </c>
      <c r="BM130" s="227" t="s">
        <v>555</v>
      </c>
    </row>
    <row r="131" spans="1:47" s="2" customFormat="1" ht="12">
      <c r="A131" s="37"/>
      <c r="B131" s="38"/>
      <c r="C131" s="39"/>
      <c r="D131" s="256" t="s">
        <v>140</v>
      </c>
      <c r="E131" s="39"/>
      <c r="F131" s="257" t="s">
        <v>556</v>
      </c>
      <c r="G131" s="39"/>
      <c r="H131" s="39"/>
      <c r="I131" s="231"/>
      <c r="J131" s="39"/>
      <c r="K131" s="39"/>
      <c r="L131" s="43"/>
      <c r="M131" s="232"/>
      <c r="N131" s="233"/>
      <c r="O131" s="90"/>
      <c r="P131" s="90"/>
      <c r="Q131" s="90"/>
      <c r="R131" s="90"/>
      <c r="S131" s="90"/>
      <c r="T131" s="90"/>
      <c r="U131" s="91"/>
      <c r="V131" s="37"/>
      <c r="W131" s="37"/>
      <c r="X131" s="37"/>
      <c r="Y131" s="37"/>
      <c r="Z131" s="37"/>
      <c r="AA131" s="37"/>
      <c r="AB131" s="37"/>
      <c r="AC131" s="37"/>
      <c r="AD131" s="37"/>
      <c r="AE131" s="37"/>
      <c r="AT131" s="16" t="s">
        <v>140</v>
      </c>
      <c r="AU131" s="16" t="s">
        <v>83</v>
      </c>
    </row>
    <row r="132" spans="1:65" s="2" customFormat="1" ht="16.5" customHeight="1">
      <c r="A132" s="37"/>
      <c r="B132" s="38"/>
      <c r="C132" s="216" t="s">
        <v>157</v>
      </c>
      <c r="D132" s="216" t="s">
        <v>124</v>
      </c>
      <c r="E132" s="217" t="s">
        <v>557</v>
      </c>
      <c r="F132" s="218" t="s">
        <v>558</v>
      </c>
      <c r="G132" s="219" t="s">
        <v>540</v>
      </c>
      <c r="H132" s="220">
        <v>1</v>
      </c>
      <c r="I132" s="221"/>
      <c r="J132" s="222">
        <f>ROUND(I132*H132,2)</f>
        <v>0</v>
      </c>
      <c r="K132" s="218" t="s">
        <v>138</v>
      </c>
      <c r="L132" s="43"/>
      <c r="M132" s="223" t="s">
        <v>1</v>
      </c>
      <c r="N132" s="224" t="s">
        <v>38</v>
      </c>
      <c r="O132" s="90"/>
      <c r="P132" s="225">
        <f>O132*H132</f>
        <v>0</v>
      </c>
      <c r="Q132" s="225">
        <v>0</v>
      </c>
      <c r="R132" s="225">
        <f>Q132*H132</f>
        <v>0</v>
      </c>
      <c r="S132" s="225">
        <v>0</v>
      </c>
      <c r="T132" s="225">
        <f>S132*H132</f>
        <v>0</v>
      </c>
      <c r="U132" s="226" t="s">
        <v>1</v>
      </c>
      <c r="V132" s="37"/>
      <c r="W132" s="37"/>
      <c r="X132" s="37"/>
      <c r="Y132" s="37"/>
      <c r="Z132" s="37"/>
      <c r="AA132" s="37"/>
      <c r="AB132" s="37"/>
      <c r="AC132" s="37"/>
      <c r="AD132" s="37"/>
      <c r="AE132" s="37"/>
      <c r="AR132" s="227" t="s">
        <v>541</v>
      </c>
      <c r="AT132" s="227" t="s">
        <v>124</v>
      </c>
      <c r="AU132" s="227" t="s">
        <v>83</v>
      </c>
      <c r="AY132" s="16" t="s">
        <v>122</v>
      </c>
      <c r="BE132" s="228">
        <f>IF(N132="základní",J132,0)</f>
        <v>0</v>
      </c>
      <c r="BF132" s="228">
        <f>IF(N132="snížená",J132,0)</f>
        <v>0</v>
      </c>
      <c r="BG132" s="228">
        <f>IF(N132="zákl. přenesená",J132,0)</f>
        <v>0</v>
      </c>
      <c r="BH132" s="228">
        <f>IF(N132="sníž. přenesená",J132,0)</f>
        <v>0</v>
      </c>
      <c r="BI132" s="228">
        <f>IF(N132="nulová",J132,0)</f>
        <v>0</v>
      </c>
      <c r="BJ132" s="16" t="s">
        <v>81</v>
      </c>
      <c r="BK132" s="228">
        <f>ROUND(I132*H132,2)</f>
        <v>0</v>
      </c>
      <c r="BL132" s="16" t="s">
        <v>541</v>
      </c>
      <c r="BM132" s="227" t="s">
        <v>559</v>
      </c>
    </row>
    <row r="133" spans="1:47" s="2" customFormat="1" ht="12">
      <c r="A133" s="37"/>
      <c r="B133" s="38"/>
      <c r="C133" s="39"/>
      <c r="D133" s="256" t="s">
        <v>140</v>
      </c>
      <c r="E133" s="39"/>
      <c r="F133" s="257" t="s">
        <v>560</v>
      </c>
      <c r="G133" s="39"/>
      <c r="H133" s="39"/>
      <c r="I133" s="231"/>
      <c r="J133" s="39"/>
      <c r="K133" s="39"/>
      <c r="L133" s="43"/>
      <c r="M133" s="232"/>
      <c r="N133" s="233"/>
      <c r="O133" s="90"/>
      <c r="P133" s="90"/>
      <c r="Q133" s="90"/>
      <c r="R133" s="90"/>
      <c r="S133" s="90"/>
      <c r="T133" s="90"/>
      <c r="U133" s="91"/>
      <c r="V133" s="37"/>
      <c r="W133" s="37"/>
      <c r="X133" s="37"/>
      <c r="Y133" s="37"/>
      <c r="Z133" s="37"/>
      <c r="AA133" s="37"/>
      <c r="AB133" s="37"/>
      <c r="AC133" s="37"/>
      <c r="AD133" s="37"/>
      <c r="AE133" s="37"/>
      <c r="AT133" s="16" t="s">
        <v>140</v>
      </c>
      <c r="AU133" s="16" t="s">
        <v>83</v>
      </c>
    </row>
    <row r="134" spans="1:65" s="2" customFormat="1" ht="16.5" customHeight="1">
      <c r="A134" s="37"/>
      <c r="B134" s="38"/>
      <c r="C134" s="216" t="s">
        <v>163</v>
      </c>
      <c r="D134" s="216" t="s">
        <v>124</v>
      </c>
      <c r="E134" s="217" t="s">
        <v>561</v>
      </c>
      <c r="F134" s="218" t="s">
        <v>562</v>
      </c>
      <c r="G134" s="219" t="s">
        <v>540</v>
      </c>
      <c r="H134" s="220">
        <v>1</v>
      </c>
      <c r="I134" s="221"/>
      <c r="J134" s="222">
        <f>ROUND(I134*H134,2)</f>
        <v>0</v>
      </c>
      <c r="K134" s="218" t="s">
        <v>138</v>
      </c>
      <c r="L134" s="43"/>
      <c r="M134" s="223" t="s">
        <v>1</v>
      </c>
      <c r="N134" s="224" t="s">
        <v>38</v>
      </c>
      <c r="O134" s="90"/>
      <c r="P134" s="225">
        <f>O134*H134</f>
        <v>0</v>
      </c>
      <c r="Q134" s="225">
        <v>0</v>
      </c>
      <c r="R134" s="225">
        <f>Q134*H134</f>
        <v>0</v>
      </c>
      <c r="S134" s="225">
        <v>0</v>
      </c>
      <c r="T134" s="225">
        <f>S134*H134</f>
        <v>0</v>
      </c>
      <c r="U134" s="226" t="s">
        <v>1</v>
      </c>
      <c r="V134" s="37"/>
      <c r="W134" s="37"/>
      <c r="X134" s="37"/>
      <c r="Y134" s="37"/>
      <c r="Z134" s="37"/>
      <c r="AA134" s="37"/>
      <c r="AB134" s="37"/>
      <c r="AC134" s="37"/>
      <c r="AD134" s="37"/>
      <c r="AE134" s="37"/>
      <c r="AR134" s="227" t="s">
        <v>541</v>
      </c>
      <c r="AT134" s="227" t="s">
        <v>124</v>
      </c>
      <c r="AU134" s="227" t="s">
        <v>83</v>
      </c>
      <c r="AY134" s="16" t="s">
        <v>122</v>
      </c>
      <c r="BE134" s="228">
        <f>IF(N134="základní",J134,0)</f>
        <v>0</v>
      </c>
      <c r="BF134" s="228">
        <f>IF(N134="snížená",J134,0)</f>
        <v>0</v>
      </c>
      <c r="BG134" s="228">
        <f>IF(N134="zákl. přenesená",J134,0)</f>
        <v>0</v>
      </c>
      <c r="BH134" s="228">
        <f>IF(N134="sníž. přenesená",J134,0)</f>
        <v>0</v>
      </c>
      <c r="BI134" s="228">
        <f>IF(N134="nulová",J134,0)</f>
        <v>0</v>
      </c>
      <c r="BJ134" s="16" t="s">
        <v>81</v>
      </c>
      <c r="BK134" s="228">
        <f>ROUND(I134*H134,2)</f>
        <v>0</v>
      </c>
      <c r="BL134" s="16" t="s">
        <v>541</v>
      </c>
      <c r="BM134" s="227" t="s">
        <v>563</v>
      </c>
    </row>
    <row r="135" spans="1:47" s="2" customFormat="1" ht="12">
      <c r="A135" s="37"/>
      <c r="B135" s="38"/>
      <c r="C135" s="39"/>
      <c r="D135" s="256" t="s">
        <v>140</v>
      </c>
      <c r="E135" s="39"/>
      <c r="F135" s="257" t="s">
        <v>564</v>
      </c>
      <c r="G135" s="39"/>
      <c r="H135" s="39"/>
      <c r="I135" s="231"/>
      <c r="J135" s="39"/>
      <c r="K135" s="39"/>
      <c r="L135" s="43"/>
      <c r="M135" s="232"/>
      <c r="N135" s="233"/>
      <c r="O135" s="90"/>
      <c r="P135" s="90"/>
      <c r="Q135" s="90"/>
      <c r="R135" s="90"/>
      <c r="S135" s="90"/>
      <c r="T135" s="90"/>
      <c r="U135" s="91"/>
      <c r="V135" s="37"/>
      <c r="W135" s="37"/>
      <c r="X135" s="37"/>
      <c r="Y135" s="37"/>
      <c r="Z135" s="37"/>
      <c r="AA135" s="37"/>
      <c r="AB135" s="37"/>
      <c r="AC135" s="37"/>
      <c r="AD135" s="37"/>
      <c r="AE135" s="37"/>
      <c r="AT135" s="16" t="s">
        <v>140</v>
      </c>
      <c r="AU135" s="16" t="s">
        <v>83</v>
      </c>
    </row>
    <row r="136" spans="1:63" s="12" customFormat="1" ht="22.8" customHeight="1">
      <c r="A136" s="12"/>
      <c r="B136" s="200"/>
      <c r="C136" s="201"/>
      <c r="D136" s="202" t="s">
        <v>72</v>
      </c>
      <c r="E136" s="214" t="s">
        <v>565</v>
      </c>
      <c r="F136" s="214" t="s">
        <v>566</v>
      </c>
      <c r="G136" s="201"/>
      <c r="H136" s="201"/>
      <c r="I136" s="204"/>
      <c r="J136" s="215">
        <f>BK136</f>
        <v>0</v>
      </c>
      <c r="K136" s="201"/>
      <c r="L136" s="206"/>
      <c r="M136" s="207"/>
      <c r="N136" s="208"/>
      <c r="O136" s="208"/>
      <c r="P136" s="209">
        <f>SUM(P137:P140)</f>
        <v>0</v>
      </c>
      <c r="Q136" s="208"/>
      <c r="R136" s="209">
        <f>SUM(R137:R140)</f>
        <v>0</v>
      </c>
      <c r="S136" s="208"/>
      <c r="T136" s="209">
        <f>SUM(T137:T140)</f>
        <v>0</v>
      </c>
      <c r="U136" s="210"/>
      <c r="V136" s="12"/>
      <c r="W136" s="12"/>
      <c r="X136" s="12"/>
      <c r="Y136" s="12"/>
      <c r="Z136" s="12"/>
      <c r="AA136" s="12"/>
      <c r="AB136" s="12"/>
      <c r="AC136" s="12"/>
      <c r="AD136" s="12"/>
      <c r="AE136" s="12"/>
      <c r="AR136" s="211" t="s">
        <v>157</v>
      </c>
      <c r="AT136" s="212" t="s">
        <v>72</v>
      </c>
      <c r="AU136" s="212" t="s">
        <v>81</v>
      </c>
      <c r="AY136" s="211" t="s">
        <v>122</v>
      </c>
      <c r="BK136" s="213">
        <f>SUM(BK137:BK140)</f>
        <v>0</v>
      </c>
    </row>
    <row r="137" spans="1:65" s="2" customFormat="1" ht="16.5" customHeight="1">
      <c r="A137" s="37"/>
      <c r="B137" s="38"/>
      <c r="C137" s="216" t="s">
        <v>171</v>
      </c>
      <c r="D137" s="216" t="s">
        <v>124</v>
      </c>
      <c r="E137" s="217" t="s">
        <v>567</v>
      </c>
      <c r="F137" s="218" t="s">
        <v>568</v>
      </c>
      <c r="G137" s="219" t="s">
        <v>540</v>
      </c>
      <c r="H137" s="220">
        <v>1</v>
      </c>
      <c r="I137" s="221"/>
      <c r="J137" s="222">
        <f>ROUND(I137*H137,2)</f>
        <v>0</v>
      </c>
      <c r="K137" s="218" t="s">
        <v>138</v>
      </c>
      <c r="L137" s="43"/>
      <c r="M137" s="223" t="s">
        <v>1</v>
      </c>
      <c r="N137" s="224" t="s">
        <v>38</v>
      </c>
      <c r="O137" s="90"/>
      <c r="P137" s="225">
        <f>O137*H137</f>
        <v>0</v>
      </c>
      <c r="Q137" s="225">
        <v>0</v>
      </c>
      <c r="R137" s="225">
        <f>Q137*H137</f>
        <v>0</v>
      </c>
      <c r="S137" s="225">
        <v>0</v>
      </c>
      <c r="T137" s="225">
        <f>S137*H137</f>
        <v>0</v>
      </c>
      <c r="U137" s="226" t="s">
        <v>1</v>
      </c>
      <c r="V137" s="37"/>
      <c r="W137" s="37"/>
      <c r="X137" s="37"/>
      <c r="Y137" s="37"/>
      <c r="Z137" s="37"/>
      <c r="AA137" s="37"/>
      <c r="AB137" s="37"/>
      <c r="AC137" s="37"/>
      <c r="AD137" s="37"/>
      <c r="AE137" s="37"/>
      <c r="AR137" s="227" t="s">
        <v>541</v>
      </c>
      <c r="AT137" s="227" t="s">
        <v>124</v>
      </c>
      <c r="AU137" s="227" t="s">
        <v>83</v>
      </c>
      <c r="AY137" s="16" t="s">
        <v>122</v>
      </c>
      <c r="BE137" s="228">
        <f>IF(N137="základní",J137,0)</f>
        <v>0</v>
      </c>
      <c r="BF137" s="228">
        <f>IF(N137="snížená",J137,0)</f>
        <v>0</v>
      </c>
      <c r="BG137" s="228">
        <f>IF(N137="zákl. přenesená",J137,0)</f>
        <v>0</v>
      </c>
      <c r="BH137" s="228">
        <f>IF(N137="sníž. přenesená",J137,0)</f>
        <v>0</v>
      </c>
      <c r="BI137" s="228">
        <f>IF(N137="nulová",J137,0)</f>
        <v>0</v>
      </c>
      <c r="BJ137" s="16" t="s">
        <v>81</v>
      </c>
      <c r="BK137" s="228">
        <f>ROUND(I137*H137,2)</f>
        <v>0</v>
      </c>
      <c r="BL137" s="16" t="s">
        <v>541</v>
      </c>
      <c r="BM137" s="227" t="s">
        <v>569</v>
      </c>
    </row>
    <row r="138" spans="1:47" s="2" customFormat="1" ht="12">
      <c r="A138" s="37"/>
      <c r="B138" s="38"/>
      <c r="C138" s="39"/>
      <c r="D138" s="256" t="s">
        <v>140</v>
      </c>
      <c r="E138" s="39"/>
      <c r="F138" s="257" t="s">
        <v>570</v>
      </c>
      <c r="G138" s="39"/>
      <c r="H138" s="39"/>
      <c r="I138" s="231"/>
      <c r="J138" s="39"/>
      <c r="K138" s="39"/>
      <c r="L138" s="43"/>
      <c r="M138" s="232"/>
      <c r="N138" s="233"/>
      <c r="O138" s="90"/>
      <c r="P138" s="90"/>
      <c r="Q138" s="90"/>
      <c r="R138" s="90"/>
      <c r="S138" s="90"/>
      <c r="T138" s="90"/>
      <c r="U138" s="91"/>
      <c r="V138" s="37"/>
      <c r="W138" s="37"/>
      <c r="X138" s="37"/>
      <c r="Y138" s="37"/>
      <c r="Z138" s="37"/>
      <c r="AA138" s="37"/>
      <c r="AB138" s="37"/>
      <c r="AC138" s="37"/>
      <c r="AD138" s="37"/>
      <c r="AE138" s="37"/>
      <c r="AT138" s="16" t="s">
        <v>140</v>
      </c>
      <c r="AU138" s="16" t="s">
        <v>83</v>
      </c>
    </row>
    <row r="139" spans="1:65" s="2" customFormat="1" ht="16.5" customHeight="1">
      <c r="A139" s="37"/>
      <c r="B139" s="38"/>
      <c r="C139" s="216" t="s">
        <v>180</v>
      </c>
      <c r="D139" s="216" t="s">
        <v>124</v>
      </c>
      <c r="E139" s="217" t="s">
        <v>571</v>
      </c>
      <c r="F139" s="218" t="s">
        <v>572</v>
      </c>
      <c r="G139" s="219" t="s">
        <v>540</v>
      </c>
      <c r="H139" s="220">
        <v>1</v>
      </c>
      <c r="I139" s="221"/>
      <c r="J139" s="222">
        <f>ROUND(I139*H139,2)</f>
        <v>0</v>
      </c>
      <c r="K139" s="218" t="s">
        <v>138</v>
      </c>
      <c r="L139" s="43"/>
      <c r="M139" s="223" t="s">
        <v>1</v>
      </c>
      <c r="N139" s="224" t="s">
        <v>38</v>
      </c>
      <c r="O139" s="90"/>
      <c r="P139" s="225">
        <f>O139*H139</f>
        <v>0</v>
      </c>
      <c r="Q139" s="225">
        <v>0</v>
      </c>
      <c r="R139" s="225">
        <f>Q139*H139</f>
        <v>0</v>
      </c>
      <c r="S139" s="225">
        <v>0</v>
      </c>
      <c r="T139" s="225">
        <f>S139*H139</f>
        <v>0</v>
      </c>
      <c r="U139" s="226" t="s">
        <v>1</v>
      </c>
      <c r="V139" s="37"/>
      <c r="W139" s="37"/>
      <c r="X139" s="37"/>
      <c r="Y139" s="37"/>
      <c r="Z139" s="37"/>
      <c r="AA139" s="37"/>
      <c r="AB139" s="37"/>
      <c r="AC139" s="37"/>
      <c r="AD139" s="37"/>
      <c r="AE139" s="37"/>
      <c r="AR139" s="227" t="s">
        <v>541</v>
      </c>
      <c r="AT139" s="227" t="s">
        <v>124</v>
      </c>
      <c r="AU139" s="227" t="s">
        <v>83</v>
      </c>
      <c r="AY139" s="16" t="s">
        <v>122</v>
      </c>
      <c r="BE139" s="228">
        <f>IF(N139="základní",J139,0)</f>
        <v>0</v>
      </c>
      <c r="BF139" s="228">
        <f>IF(N139="snížená",J139,0)</f>
        <v>0</v>
      </c>
      <c r="BG139" s="228">
        <f>IF(N139="zákl. přenesená",J139,0)</f>
        <v>0</v>
      </c>
      <c r="BH139" s="228">
        <f>IF(N139="sníž. přenesená",J139,0)</f>
        <v>0</v>
      </c>
      <c r="BI139" s="228">
        <f>IF(N139="nulová",J139,0)</f>
        <v>0</v>
      </c>
      <c r="BJ139" s="16" t="s">
        <v>81</v>
      </c>
      <c r="BK139" s="228">
        <f>ROUND(I139*H139,2)</f>
        <v>0</v>
      </c>
      <c r="BL139" s="16" t="s">
        <v>541</v>
      </c>
      <c r="BM139" s="227" t="s">
        <v>573</v>
      </c>
    </row>
    <row r="140" spans="1:47" s="2" customFormat="1" ht="12">
      <c r="A140" s="37"/>
      <c r="B140" s="38"/>
      <c r="C140" s="39"/>
      <c r="D140" s="256" t="s">
        <v>140</v>
      </c>
      <c r="E140" s="39"/>
      <c r="F140" s="257" t="s">
        <v>574</v>
      </c>
      <c r="G140" s="39"/>
      <c r="H140" s="39"/>
      <c r="I140" s="231"/>
      <c r="J140" s="39"/>
      <c r="K140" s="39"/>
      <c r="L140" s="43"/>
      <c r="M140" s="268"/>
      <c r="N140" s="269"/>
      <c r="O140" s="270"/>
      <c r="P140" s="270"/>
      <c r="Q140" s="270"/>
      <c r="R140" s="270"/>
      <c r="S140" s="270"/>
      <c r="T140" s="270"/>
      <c r="U140" s="271"/>
      <c r="V140" s="37"/>
      <c r="W140" s="37"/>
      <c r="X140" s="37"/>
      <c r="Y140" s="37"/>
      <c r="Z140" s="37"/>
      <c r="AA140" s="37"/>
      <c r="AB140" s="37"/>
      <c r="AC140" s="37"/>
      <c r="AD140" s="37"/>
      <c r="AE140" s="37"/>
      <c r="AT140" s="16" t="s">
        <v>140</v>
      </c>
      <c r="AU140" s="16" t="s">
        <v>83</v>
      </c>
    </row>
    <row r="141" spans="1:31" s="2" customFormat="1" ht="6.95" customHeight="1">
      <c r="A141" s="37"/>
      <c r="B141" s="65"/>
      <c r="C141" s="66"/>
      <c r="D141" s="66"/>
      <c r="E141" s="66"/>
      <c r="F141" s="66"/>
      <c r="G141" s="66"/>
      <c r="H141" s="66"/>
      <c r="I141" s="66"/>
      <c r="J141" s="66"/>
      <c r="K141" s="66"/>
      <c r="L141" s="43"/>
      <c r="M141" s="37"/>
      <c r="O141" s="37"/>
      <c r="P141" s="37"/>
      <c r="Q141" s="37"/>
      <c r="R141" s="37"/>
      <c r="S141" s="37"/>
      <c r="T141" s="37"/>
      <c r="U141" s="37"/>
      <c r="V141" s="37"/>
      <c r="W141" s="37"/>
      <c r="X141" s="37"/>
      <c r="Y141" s="37"/>
      <c r="Z141" s="37"/>
      <c r="AA141" s="37"/>
      <c r="AB141" s="37"/>
      <c r="AC141" s="37"/>
      <c r="AD141" s="37"/>
      <c r="AE141" s="37"/>
    </row>
  </sheetData>
  <sheetProtection password="CC35" sheet="1" objects="1" scenarios="1" formatColumns="0" formatRows="0" autoFilter="0"/>
  <autoFilter ref="C119:K140"/>
  <mergeCells count="9">
    <mergeCell ref="E7:H7"/>
    <mergeCell ref="E9:H9"/>
    <mergeCell ref="E18:H18"/>
    <mergeCell ref="E27:H27"/>
    <mergeCell ref="E85:H85"/>
    <mergeCell ref="E87:H87"/>
    <mergeCell ref="E110:H110"/>
    <mergeCell ref="E112:H112"/>
    <mergeCell ref="L2:V2"/>
  </mergeCells>
  <hyperlinks>
    <hyperlink ref="F124" r:id="rId1" display="https://podminky.urs.cz/item/CS_URS_2022_02/012203000"/>
    <hyperlink ref="F126" r:id="rId2" display="https://podminky.urs.cz/item/CS_URS_2022_02/012303000"/>
    <hyperlink ref="F128" r:id="rId3" display="https://podminky.urs.cz/item/CS_URS_2022_02/013254000"/>
    <hyperlink ref="F131" r:id="rId4" display="https://podminky.urs.cz/item/CS_URS_2022_02/030001000"/>
    <hyperlink ref="F133" r:id="rId5" display="https://podminky.urs.cz/item/CS_URS_2022_02/034303000"/>
    <hyperlink ref="F135" r:id="rId6" display="https://podminky.urs.cz/item/CS_URS_2022_02/034503000"/>
    <hyperlink ref="F138" r:id="rId7" display="https://podminky.urs.cz/item/CS_URS_2022_02/043002000"/>
    <hyperlink ref="F140" r:id="rId8" display="https://podminky.urs.cz/item/CS_URS_2022_02/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2023-03-30T22:26:30Z</dcterms:created>
  <dcterms:modified xsi:type="dcterms:W3CDTF">2023-03-30T22:26:37Z</dcterms:modified>
  <cp:category/>
  <cp:version/>
  <cp:contentType/>
  <cp:contentStatus/>
</cp:coreProperties>
</file>