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125" windowHeight="12300" activeTab="0"/>
  </bookViews>
  <sheets>
    <sheet name="List1" sheetId="1" r:id="rId1"/>
  </sheets>
  <definedNames>
    <definedName name="_xlnm.Print_Area" localSheetId="0">'List1'!$B$1:$M$326</definedName>
    <definedName name="_xlnm.Print_Titles" localSheetId="0">'List1'!$1:$10</definedName>
  </definedNames>
  <calcPr calcId="162913"/>
</workbook>
</file>

<file path=xl/sharedStrings.xml><?xml version="1.0" encoding="utf-8"?>
<sst xmlns="http://schemas.openxmlformats.org/spreadsheetml/2006/main" count="1047" uniqueCount="427">
  <si>
    <t>Datum tisku:</t>
  </si>
  <si>
    <t>13.01.2020</t>
  </si>
  <si>
    <t>Rozpočet</t>
  </si>
  <si>
    <t>Stavba:</t>
  </si>
  <si>
    <t>Vysočany u Boru</t>
  </si>
  <si>
    <t>Sklad dopravních značek</t>
  </si>
  <si>
    <t>Kalkulant:</t>
  </si>
  <si>
    <t>Vratislav Tomášek</t>
  </si>
  <si>
    <t>Kraj, okres:</t>
  </si>
  <si>
    <t xml:space="preserve">    </t>
  </si>
  <si>
    <t>a garážový přístřešek</t>
  </si>
  <si>
    <t>Rozpočet:</t>
  </si>
  <si>
    <t>,,astní objekt</t>
  </si>
  <si>
    <t>Datum kalk.:</t>
  </si>
  <si>
    <t>03.01.2019</t>
  </si>
  <si>
    <t>KSD:</t>
  </si>
  <si>
    <t xml:space="preserve">        </t>
  </si>
  <si>
    <t>POŘ</t>
  </si>
  <si>
    <t>D</t>
  </si>
  <si>
    <t>ČÍS.KP</t>
  </si>
  <si>
    <t>POL</t>
  </si>
  <si>
    <t>Č.ROZP.POL.</t>
  </si>
  <si>
    <t>POPIS POLOŽKY</t>
  </si>
  <si>
    <t>VÝMĚRA</t>
  </si>
  <si>
    <t>MJ</t>
  </si>
  <si>
    <t>JED.CENA</t>
  </si>
  <si>
    <t xml:space="preserve"> CELK.CENA</t>
  </si>
  <si>
    <t>JEDN.HMOTNOST</t>
  </si>
  <si>
    <t>CELK.HMOTNOST</t>
  </si>
  <si>
    <t>JEDN.HMOT.SUTI</t>
  </si>
  <si>
    <t>CELK.HMOT.SUTI</t>
  </si>
  <si>
    <t>DPH sníž.</t>
  </si>
  <si>
    <t>DPH zákl.</t>
  </si>
  <si>
    <t>TYP</t>
  </si>
  <si>
    <t xml:space="preserve">SKP       </t>
  </si>
  <si>
    <t>Č.SPECIFIKACE</t>
  </si>
  <si>
    <t>Kč</t>
  </si>
  <si>
    <t>t</t>
  </si>
  <si>
    <t>0100</t>
  </si>
  <si>
    <t>Zemní práce</t>
  </si>
  <si>
    <t xml:space="preserve">MEZISOUČET: </t>
  </si>
  <si>
    <t xml:space="preserve">   </t>
  </si>
  <si>
    <t>C13120-3102/00</t>
  </si>
  <si>
    <t>Hloubení jam ručním nebo pneum nářadím v nesoudržných horninách tř. 3</t>
  </si>
  <si>
    <t xml:space="preserve">m3  </t>
  </si>
  <si>
    <t>K</t>
  </si>
  <si>
    <t>C13120-3109/00</t>
  </si>
  <si>
    <t>Příplatek za lepivost u hloubení jam ručním nebo pneum nářadím v hornině tř. 3</t>
  </si>
  <si>
    <t>C13220-2202/00</t>
  </si>
  <si>
    <t>Hloubení rýh š přes 600 do 2000 mm ručním nebo pneum nářadím v nesoudržných horninách tř. 3</t>
  </si>
  <si>
    <t>C13220-2209/00</t>
  </si>
  <si>
    <t>Příplatek za lepivost u hloubení rýh š do 2000 mm ručním nebo pneum nářadím v hornině tř. 3</t>
  </si>
  <si>
    <t>C13220-1401/00</t>
  </si>
  <si>
    <t>Hloubená vykopávka pod základy v hornině tř. 3</t>
  </si>
  <si>
    <t>C16110-1101/00</t>
  </si>
  <si>
    <t>Svislé přemístění výkopku z horniny tř. 1 až 4 hl výkopu do 2,5 m</t>
  </si>
  <si>
    <t xml:space="preserve">C16220-1102/00
</t>
  </si>
  <si>
    <t>Vodorovné přemístění do 50 m výkopku z horniny tř. 1 až 4
Odvoz veškeré zeminy na mezideponii+přívoz pro vnější a vnitřní zásyp.</t>
  </si>
  <si>
    <t xml:space="preserve">C17120-1201/00
</t>
  </si>
  <si>
    <t>Uložení sypaniny na skládky
Mezideponie.</t>
  </si>
  <si>
    <t xml:space="preserve">C16710-1101/00
</t>
  </si>
  <si>
    <t>Nakládání výkopku z hornin tř. 1 až 4 do 100 m3
Pro přívoz pro vnitřní  a vnější zásyp+pro odvoz na skládku.</t>
  </si>
  <si>
    <t xml:space="preserve">C16270-1105/00
</t>
  </si>
  <si>
    <t>Vodorovné přemístění do 10000 m výkopku z horniny tř. 1 až 4
Odvoz na skládku.</t>
  </si>
  <si>
    <t xml:space="preserve">C16270-1109/00
</t>
  </si>
  <si>
    <t>Příplatek k vodorovnému přemístění výkopku z horniny tř. 1 až 4 ZKD 1000 m přes 10000 m
do 35km
Skládka Černošín.</t>
  </si>
  <si>
    <t xml:space="preserve">17 05 04      </t>
  </si>
  <si>
    <t>Zemina a kamení s příměsí bet.prvků Q 15-30 cm</t>
  </si>
  <si>
    <t xml:space="preserve">t   </t>
  </si>
  <si>
    <t>C17110-1111/00</t>
  </si>
  <si>
    <t>Uložení sypaniny z hornin nesoudržných sypkých s vlhkostí l(d) 0,9 v aktivní zóně</t>
  </si>
  <si>
    <t>C17120-1206/00</t>
  </si>
  <si>
    <t>Poplatek za skládku-zemina a hlušina bez příměsí</t>
  </si>
  <si>
    <t>C17410-1101/00</t>
  </si>
  <si>
    <t>Zásyp jam, šachet rýh nebo kolem objektů sypaninou se zhutněním</t>
  </si>
  <si>
    <t>C17410-1102/00</t>
  </si>
  <si>
    <t>Zásyp v uzavřených prostorech sypaninou se zhutněním</t>
  </si>
  <si>
    <t>0110</t>
  </si>
  <si>
    <t>Přípravné práce</t>
  </si>
  <si>
    <t xml:space="preserve">m2  </t>
  </si>
  <si>
    <t xml:space="preserve">C11310-7111/00
</t>
  </si>
  <si>
    <t>Odstranění podkladu pl do 50 m2 z kameniva těženého tl 100 mm
Odhadová výměra.</t>
  </si>
  <si>
    <t xml:space="preserve">C11310-7122/00
</t>
  </si>
  <si>
    <t>Odstranění podkladu pl do 50 m2 z kameniva drceného tl 200 mm
Odhadová výměra.</t>
  </si>
  <si>
    <t xml:space="preserve">C11310-7131/00
</t>
  </si>
  <si>
    <t>Odstranění podkladu pl do 50 m2 z betonu prostého tl 150 mm
Odhadová tlouštka.</t>
  </si>
  <si>
    <t xml:space="preserve">C11310-7141/00
</t>
  </si>
  <si>
    <t>Odstranění podkladu pl do 50 m2 živičných tl 50 mm
Odhadová výměra.</t>
  </si>
  <si>
    <t>0200</t>
  </si>
  <si>
    <t>Základy</t>
  </si>
  <si>
    <t>C27432-1411/00</t>
  </si>
  <si>
    <t>Základové pásy ze ŽB tř. C 20/25 XC3</t>
  </si>
  <si>
    <t>C27435-1215/00</t>
  </si>
  <si>
    <t>Zřízení bednění stěn základových pásů</t>
  </si>
  <si>
    <t>C27435-1216/00</t>
  </si>
  <si>
    <t>Odstranění bednění stěn základových pásů</t>
  </si>
  <si>
    <t xml:space="preserve">C27436-1821/00
</t>
  </si>
  <si>
    <t>Výztuž základových pásů betonářskou ocelí 10 505 (R)
odhad
Je uvažováno 80kg výztuže/m3 betonu.</t>
  </si>
  <si>
    <t>C27531-3711/00</t>
  </si>
  <si>
    <t>Základové patky z betonu tř. C 20/25 XC2</t>
  </si>
  <si>
    <t>C27535-1215/00</t>
  </si>
  <si>
    <t>Zřízení bednění stěn základových patek</t>
  </si>
  <si>
    <t>C27535-1216/00</t>
  </si>
  <si>
    <t>Odstranění bednění stěn základových patek</t>
  </si>
  <si>
    <t xml:space="preserve">C27536-1821/00
</t>
  </si>
  <si>
    <t>Výztuž základových patek betonářskou ocelí 10 505 (R)
Je uvažováno 150kg výztuže/m3 betonu.</t>
  </si>
  <si>
    <t>Základové bloky z betonu tř. C 20/25 XC3</t>
  </si>
  <si>
    <t>Zřízení bednění stěn základových bloků</t>
  </si>
  <si>
    <t>C27932-1346/00</t>
  </si>
  <si>
    <t>Základové zdi ze ŽB tř. C 20/25 XC3</t>
  </si>
  <si>
    <t>C27935-1101/00</t>
  </si>
  <si>
    <t>Zřízení bednění základových zdí jednostranné</t>
  </si>
  <si>
    <t>C27935-1102/00</t>
  </si>
  <si>
    <t>Odstranění bednění základových zdí jednostranné</t>
  </si>
  <si>
    <t>C27935-1105/00</t>
  </si>
  <si>
    <t>Zřízení bednění základových zdí oboustranné</t>
  </si>
  <si>
    <t>C27935-1106/00</t>
  </si>
  <si>
    <t>Odstranění bednění základových zdí oboustranné</t>
  </si>
  <si>
    <t xml:space="preserve">C27936-1821/00
</t>
  </si>
  <si>
    <t>Výztuž základových zdí nosných betonářskou ocelí 10 505
odhad
Je uvažováno 80kg výzuže/m3 betonu.</t>
  </si>
  <si>
    <t>C27931-1115/00</t>
  </si>
  <si>
    <t>Postupné podbetonování základového zdiva prostým betonem tř. C 20/25 XC3</t>
  </si>
  <si>
    <t>0210</t>
  </si>
  <si>
    <t>Úprava podloží</t>
  </si>
  <si>
    <t xml:space="preserve">C21590-1101/00
</t>
  </si>
  <si>
    <t>Zhutnění podloží z hornin soudržných do 92% PS nebo nesoudržných sypkých I(d) do 0,8
Doplnění asfaltové plochy.</t>
  </si>
  <si>
    <t>0280</t>
  </si>
  <si>
    <t>Injektáže</t>
  </si>
  <si>
    <t xml:space="preserve">kus </t>
  </si>
  <si>
    <t xml:space="preserve">C28594-7      
</t>
  </si>
  <si>
    <t>Trn z betonářské oceli včetně zainjektování D do 20 mm dl.0,50m
srov.pol.</t>
  </si>
  <si>
    <t>0300</t>
  </si>
  <si>
    <t>Svislé konstrukce</t>
  </si>
  <si>
    <t xml:space="preserve">C31111-3      </t>
  </si>
  <si>
    <t>Nosná zeď tl 150 mm z hladkých tvárnic ztraceného bednění včetně výplně z betonu tř. C 20/25 XC3</t>
  </si>
  <si>
    <t xml:space="preserve">C31111-3      
</t>
  </si>
  <si>
    <t>Nosná zeď tl do 300 mm z hladkých tvárnic ztraceného bednění včetně výplně z betonu tř.
C 20/25 XC3</t>
  </si>
  <si>
    <t>C31127-2123/00</t>
  </si>
  <si>
    <t>Zdivo nosné tl 200 mm z pórobetonových přesných hladkých tvárnic Ytong hmotnosti 500 kg/m3</t>
  </si>
  <si>
    <t>C31127-2323/00</t>
  </si>
  <si>
    <t>Zdivo nosné tl 300 mm z pórobetonových přesných hladkých tvárnic Ytong hmotnosti 500 kg/m3</t>
  </si>
  <si>
    <t>C31132-1814/00</t>
  </si>
  <si>
    <t>Nosná zeď ze ŽB pohledového tř. C 20/25 XC3</t>
  </si>
  <si>
    <t xml:space="preserve">C31920-1311/00
</t>
  </si>
  <si>
    <t>Vyrovnání nerovného povrchu zdiva tl do 30 mm maltou
Kamemnné zdivo.</t>
  </si>
  <si>
    <t>C31135-1101/00</t>
  </si>
  <si>
    <t>Zřízení jednostranného bednění zdí nosných</t>
  </si>
  <si>
    <t>C31135-1102/00</t>
  </si>
  <si>
    <t>Odstranění jednostranného bednění zdí nosných</t>
  </si>
  <si>
    <t>C31135-1105/00</t>
  </si>
  <si>
    <t>Zřízení oboustranného bednění zdí nosných</t>
  </si>
  <si>
    <t>C31135-1106/00</t>
  </si>
  <si>
    <t>Odstranění oboustranného bednění zdí nosných</t>
  </si>
  <si>
    <t xml:space="preserve">C31136-1821/00
</t>
  </si>
  <si>
    <t>Výztuž nosných zdí betonářskou ocelí 10 505
odhad
Je uvažováno 150kg výztuže/m3 betonu.</t>
  </si>
  <si>
    <t>C34227-2523/00</t>
  </si>
  <si>
    <t>Příčky tl 150 mm z pórobetonových přesných příčkovek objemové hmotnosti 500 kg/m3</t>
  </si>
  <si>
    <t>C33032-1510/00</t>
  </si>
  <si>
    <t>Sloupy nebo pilíře ze ŽB tř. C 20/25 XC3</t>
  </si>
  <si>
    <t>C33135-1101/00</t>
  </si>
  <si>
    <t>Zřízení bednění sloupů čtyřúhelníkových v do 4 m</t>
  </si>
  <si>
    <t>C33135-1102/00</t>
  </si>
  <si>
    <t>Odstranění bednění sloupů čtyřúhelníkových v do 4 m</t>
  </si>
  <si>
    <t xml:space="preserve">C33136-1821/00
</t>
  </si>
  <si>
    <t xml:space="preserve">C33136-1821/00
</t>
  </si>
  <si>
    <t>Výztuž sloupů hranatých betonářskou ocelí 10 505
odhad
Je uvažováno 150kg výztuže/m3 betonu.</t>
  </si>
  <si>
    <t>Výztuž sloupů hranatých betonářskou ocelí 10 505
Napojení pilířů do věnců a nových zdí.</t>
  </si>
  <si>
    <t>0400</t>
  </si>
  <si>
    <t>Vodorovné konstrukce</t>
  </si>
  <si>
    <t>C41732-1414/00</t>
  </si>
  <si>
    <t>Ztužující pásy a věnce ze ŽB tř. C 20/25 XC3</t>
  </si>
  <si>
    <t>C41735-1115/00</t>
  </si>
  <si>
    <t>Zřízení bednění ztužujících věnců</t>
  </si>
  <si>
    <t>C41735-1116/00</t>
  </si>
  <si>
    <t>Odstranění bednění ztužujících věnců</t>
  </si>
  <si>
    <t>C41736-1821/00</t>
  </si>
  <si>
    <t>Výztuž ztužujících pásů a věnců betonářskou ocelí 10 505</t>
  </si>
  <si>
    <t xml:space="preserve">C43431-1      </t>
  </si>
  <si>
    <t>Schodišťové stupně dusané na terén z betonu tř. C 20/25 bez potěru</t>
  </si>
  <si>
    <t xml:space="preserve">m   </t>
  </si>
  <si>
    <t>C43435-1141/00</t>
  </si>
  <si>
    <t>Zřízení bednění stupňů přímočarých schodišť</t>
  </si>
  <si>
    <t>C43435-1142/00</t>
  </si>
  <si>
    <t>Odstranění bednění stupňů přímočarých schodišť</t>
  </si>
  <si>
    <t>0500</t>
  </si>
  <si>
    <t>Komunikace</t>
  </si>
  <si>
    <t xml:space="preserve">C56423-1111/00
</t>
  </si>
  <si>
    <t>Podklad nebo podsyp ze štěrkopísku ŠP tl 100 mm
Doplnění asfaltové plochy.
Mimo některých patek a základových zdí.</t>
  </si>
  <si>
    <t xml:space="preserve">C56476-2111/00
</t>
  </si>
  <si>
    <t>Podklad z vibrovaného štěrku ŠV tl 200 mm
Doplnění asfaltové plochy.
Mimo některých patek a základových zdí.</t>
  </si>
  <si>
    <t xml:space="preserve">C56690-1111/00
</t>
  </si>
  <si>
    <t>Vyspravení podkladu po překopech kamenivem těženým nebo štěrkopískem
Doplnění asfaltové plochy.
Odhadnutá kubatura.
Přibližně dle terénů
Nad .některými patkami</t>
  </si>
  <si>
    <t xml:space="preserve">C57714-3111/00
</t>
  </si>
  <si>
    <t>Asfaltový beton vrstva obrusná ACO 8 (ABJ) tl 50 mm š do 3 m z nemodifikovaného asfaltu
Doplnění asfaltové plochy.
Nad patkami+mimo patek a  základových zdí.</t>
  </si>
  <si>
    <t>0610</t>
  </si>
  <si>
    <t>Úpravy povrchů vnitřní</t>
  </si>
  <si>
    <t xml:space="preserve">C61245-1111/00
</t>
  </si>
  <si>
    <t>Vnitřní cementová omítka zdiva hrubá zatřená
V ceně je obsažen špric MULTIBAT PLUS.</t>
  </si>
  <si>
    <t xml:space="preserve">C61248-1119/00
</t>
  </si>
  <si>
    <t>Potažení vnitřních stěn sklovláknitým pletivem vtlačením do tmele s přichycením
Na příčkách YTONG,vč.obkladů.</t>
  </si>
  <si>
    <t>0620</t>
  </si>
  <si>
    <t>Úpravy povrchů vnější</t>
  </si>
  <si>
    <t>C62242-1121/00</t>
  </si>
  <si>
    <t>Vnější omítka stěn a štítů vápenná nebo vápenocementová hrubá zatřená</t>
  </si>
  <si>
    <t xml:space="preserve">              </t>
  </si>
  <si>
    <t xml:space="preserve">              
</t>
  </si>
  <si>
    <t xml:space="preserve">              
</t>
  </si>
  <si>
    <t>D+M nátěr na vnější omítku
Odhadová cena.
Hmotnost pro přesun hmot je uvažovaná v ceně.</t>
  </si>
  <si>
    <t>C62248-1119/00</t>
  </si>
  <si>
    <t>Potažení vnějších stěn sklovláknitým pletivem vtlačením do tmele s přichycením</t>
  </si>
  <si>
    <t>D+M střednězrnný MARMOLIT včetně penetrace
Hmotnost pro přesun hmot je uvažované v ceně.</t>
  </si>
  <si>
    <t>0630</t>
  </si>
  <si>
    <t>Podlahové konstrukce</t>
  </si>
  <si>
    <t xml:space="preserve">C63131-1125/00
</t>
  </si>
  <si>
    <t>Mazanina tl do 120 mm z betonu prostého tř. C 20/25
Vrchní maznina.
Skladba S2+S3.</t>
  </si>
  <si>
    <t xml:space="preserve">C63131-1135/00
</t>
  </si>
  <si>
    <t>Mazanina tl do 240 mm z betonu prostého tř. C 20/25
Podkladní mazanina
Skladba S2+S3..</t>
  </si>
  <si>
    <t xml:space="preserve">C63131-9013/00
</t>
  </si>
  <si>
    <t>Příplatek k mazanině tl do 240 mm za přehlazení povrchu
Podkladní mazanina.
Skladba S2+S3.</t>
  </si>
  <si>
    <t xml:space="preserve">C63131-9022/00
</t>
  </si>
  <si>
    <t>Příplatek k mazanině tl do 120 mm za přehlazení s poprášením cementem
Vrchní mazanina.
Skladba S2+S3.</t>
  </si>
  <si>
    <t xml:space="preserve">C63131-9175/00
</t>
  </si>
  <si>
    <t>Příplatek k mazanině tl do 240 mm za stržení povrchu spodní vrstvy před vložením výztuže
Podkladní mazanina.
Skladba S2+S3.</t>
  </si>
  <si>
    <t xml:space="preserve">C63136-2021/00
</t>
  </si>
  <si>
    <t>Výztuž mazanin svařovanými sítěmi Kari
Podkladní mazanina.
Skladba S2+S3.</t>
  </si>
  <si>
    <t xml:space="preserve">C63135-1101/00
</t>
  </si>
  <si>
    <t>Zřízení bednění rýh a hran v podlahách
Podkladní+vrchní mazanina
Skladba S2+S3.</t>
  </si>
  <si>
    <t>C63135-1102/00</t>
  </si>
  <si>
    <t>Odstranění bednění rýh a hran v podlahách</t>
  </si>
  <si>
    <t>C63245-1626/00</t>
  </si>
  <si>
    <t>Potěr pískocementový tl 20 mm stupňů a schodnic tř. C 25 běžný</t>
  </si>
  <si>
    <t>0640</t>
  </si>
  <si>
    <t>Osazování</t>
  </si>
  <si>
    <t xml:space="preserve">C64294-2611/00
</t>
  </si>
  <si>
    <t>Osazování zárubní nebo rámů dveřních kovových do 2,5 m2 na montážní pěnu
Kovové dveře.
Zárubeň je součástí dodávky dveíří.</t>
  </si>
  <si>
    <t xml:space="preserve">C64294-2831/00
</t>
  </si>
  <si>
    <t>Osazování zárubní nebo rámů dveřních kovových do 10 m2 na montážní pěnu
Kovová otočná vrata.
Zárubeň je součástí dodávky vrat.</t>
  </si>
  <si>
    <t>0900</t>
  </si>
  <si>
    <t>Ostatní konstrukce a práce</t>
  </si>
  <si>
    <t>C95290-1111/00</t>
  </si>
  <si>
    <t>Vyčištění budov bytové a občanské výstavby při výšce podlaží do 4 m</t>
  </si>
  <si>
    <t>C91623-1213/00</t>
  </si>
  <si>
    <t>Osazení chodníkového obrubníku betonového stojatého s boční opěrou do lože z betonu prostého</t>
  </si>
  <si>
    <t xml:space="preserve">-2604         </t>
  </si>
  <si>
    <t>Chodníkový obrubník  BEST-LINEA I</t>
  </si>
  <si>
    <t>C91973-5111/00</t>
  </si>
  <si>
    <t>Řezání stávajícího živičného krytu hl do 50 mm</t>
  </si>
  <si>
    <t>C93511-2211/00</t>
  </si>
  <si>
    <t>Osazení příkopového žlabu do betonu tl 100 mm z betonových tvárnic š 800 mm</t>
  </si>
  <si>
    <t>00000-2605</t>
  </si>
  <si>
    <t>BEST-ŽLAB I 80 přír.prov.</t>
  </si>
  <si>
    <t>M</t>
  </si>
  <si>
    <t>0940</t>
  </si>
  <si>
    <t>Lešení</t>
  </si>
  <si>
    <t xml:space="preserve">C94111-1111/00
</t>
  </si>
  <si>
    <t>Montáž lešení řadového trubkového lehkého s podlahami zatížení do 200 kg/m2 š do 0,9 m v
do 10 m
Pro vnější omítky a pro montáž opláštění trapézovým plechem.
Omítka v pohledu jižním je provedena z prostorového lešení</t>
  </si>
  <si>
    <t xml:space="preserve">C94111-1211/00
</t>
  </si>
  <si>
    <t>Příplatek k lešení řadovému trubkovému lehkému s podlahami š 0,9 m v 10 m za první a ZKD den
použití
2 měsíce=cca 60dní.</t>
  </si>
  <si>
    <t xml:space="preserve">C94111-2811/00
</t>
  </si>
  <si>
    <t>Demontáž lešení řadového trubkového lehkého bez podlah zatížení do 200 kg/m2 š do 0,9 m v do 10 m
odhad.
30 dní.</t>
  </si>
  <si>
    <t xml:space="preserve">C94311-1111/00
</t>
  </si>
  <si>
    <t>Montáž lešení prostorového trubkového lehkého bez podlah zatížení do 200 kg/m2 v do 10 m
Pro vnitřní úpravy sendvčového pláště a pro montáž sendvičových stropů.</t>
  </si>
  <si>
    <t xml:space="preserve">C94311-1211/00
</t>
  </si>
  <si>
    <t>Příplatek k lešení prostorovému trubkovému lehkému bez podlah v do 10 m za první a ZKD den použití
1 měsíc=cca 30dní.</t>
  </si>
  <si>
    <t xml:space="preserve">C94311-1811/00
</t>
  </si>
  <si>
    <t>Demontáž lešení prostorového trubkového lehkého bez podlah zatížení do 200 kg/m2 v do 10 m
odhad
2 měsíce.,</t>
  </si>
  <si>
    <t>C94921-1111/00</t>
  </si>
  <si>
    <t>Montáž lešeňové podlahy s příčníky pro trubková lešení v do 10 m</t>
  </si>
  <si>
    <t xml:space="preserve">C94921-1211/00
</t>
  </si>
  <si>
    <t>Příplatek k lešeňové podlaze s příčníky pro trubková lešení za první a ZKD den použití
1 měsíc=cca 30 dní</t>
  </si>
  <si>
    <t>C94921-1811/00</t>
  </si>
  <si>
    <t>Demontáž lešeňové podlahy s příčníky pro trubková lešení v do 10 m</t>
  </si>
  <si>
    <t>0960</t>
  </si>
  <si>
    <t>Bourací práce</t>
  </si>
  <si>
    <t>C96202-2491/00</t>
  </si>
  <si>
    <t>Bourání zdiva nadzákladového kamenného na MC</t>
  </si>
  <si>
    <t>C96203-2241/00</t>
  </si>
  <si>
    <t>Bourání zdiva z cihel pálených nebo vápenopískových na MC</t>
  </si>
  <si>
    <t>0970</t>
  </si>
  <si>
    <t>Ostatní bourací práce</t>
  </si>
  <si>
    <t xml:space="preserve">C97607-4141/00
</t>
  </si>
  <si>
    <t>Vybourání kotevních želez ze zdiva kamenného nebo betonového
Oplocení-stroové pletivo.
Kotvení do gabiónu..</t>
  </si>
  <si>
    <t xml:space="preserve">C97801-5261/00
</t>
  </si>
  <si>
    <t>Otlučení vnějších omítek MV nebo MVC stupeň složitosti I až IV o rozsahu do 50 %
Kamenné zdivo .
odhad.</t>
  </si>
  <si>
    <t xml:space="preserve">C97801-5281/00
</t>
  </si>
  <si>
    <t>Otlučení vnějších omítek MV nebo MVC stupeň složitosti I až IV o rozsahu do 80 %
Dodatek č.1-zesílení stropu.
Nauvažováno otlučení omítek u zvětšení otvoru-mezi m.č.2.2 a 2.3-vybouraná  celá
příčka-jiná položka.</t>
  </si>
  <si>
    <t>C97501-1221/00</t>
  </si>
  <si>
    <t>Podpěrné dřevení při podezdívání základů tl 450 mm vyzdívka v do 2 m dl podchycení do 1 m</t>
  </si>
  <si>
    <t>C97908-2111/00</t>
  </si>
  <si>
    <t>Vnitrostaveništní vodorovná doprava suti a vybouraných hmot do 10 m</t>
  </si>
  <si>
    <t xml:space="preserve">C97908-2121/00
</t>
  </si>
  <si>
    <t>Vnitrostaveništní vodorovná doprava suti a vybouraných hmot ZKD 5 m přes 10 m
do 50m</t>
  </si>
  <si>
    <t xml:space="preserve">C97908-1111/00
</t>
  </si>
  <si>
    <t>Odvoz suti a vybouraných hmot na skládku do 1 km
Skládka Chotíkov.</t>
  </si>
  <si>
    <t xml:space="preserve">C97908-1121/00
</t>
  </si>
  <si>
    <t>Odvoz suti a vybouraných hmot na skládku ZKD 1 km přes 1 km
do 35km
Skládk Černošín.</t>
  </si>
  <si>
    <t>C97908-7212/00</t>
  </si>
  <si>
    <t>Nakládání na dopravní prostředky pro vodorovnou dopravu suti</t>
  </si>
  <si>
    <t>C97908-2213/00</t>
  </si>
  <si>
    <t>Vodorovná doprava suti po suchu do 1 km</t>
  </si>
  <si>
    <t xml:space="preserve">C97908-2219/00
</t>
  </si>
  <si>
    <t>Příplatek ZKD 1 km u vodorovné dopravy suti po suchu do 1 km
Do 35km
Skládka Černošín.</t>
  </si>
  <si>
    <t xml:space="preserve">17 01 01      </t>
  </si>
  <si>
    <t>Beton s kusy max.do Q 15cm</t>
  </si>
  <si>
    <t xml:space="preserve">17 03 02      </t>
  </si>
  <si>
    <t>Asfaltové směsi</t>
  </si>
  <si>
    <t>0990</t>
  </si>
  <si>
    <t>Přesun hmot HSV</t>
  </si>
  <si>
    <t>C99801-1001/00</t>
  </si>
  <si>
    <t>Přesun hmot pro budovy zděné výšky do 6 m</t>
  </si>
  <si>
    <t>7110</t>
  </si>
  <si>
    <t>Izolace proti vodě</t>
  </si>
  <si>
    <t xml:space="preserve">C71111-1001/00
</t>
  </si>
  <si>
    <t>Provedení izolace proti zemní vlhkosti vodorovné za studena nátěrem penetračním
Skladba S2+S3</t>
  </si>
  <si>
    <t xml:space="preserve">C71111-2001/00
</t>
  </si>
  <si>
    <t>Provedení izolace proti zemní vlhkosti svislé za studena nátěrem penetračním
Neprovedená izolace v prostoru dveří a vrat neodečítána</t>
  </si>
  <si>
    <t>000000-343</t>
  </si>
  <si>
    <t>Asfaltová penetrační emulze DEKPRIMER</t>
  </si>
  <si>
    <t xml:space="preserve">kg  </t>
  </si>
  <si>
    <t>C71114-1559/00</t>
  </si>
  <si>
    <t>Provedení izolace proti zemní vlhkosti pásy přitavením vodorovné NAIP</t>
  </si>
  <si>
    <t xml:space="preserve">C71114-2559/00
</t>
  </si>
  <si>
    <t>Provedení izolace proti zemní vlhkosti pásy přitavením svislé NAIP
neprovedená izolace v prostoru dveří a vrat neodečítána.</t>
  </si>
  <si>
    <t xml:space="preserve">00000-2607
</t>
  </si>
  <si>
    <t>Asfaltový modifikovaný pás GLASTEK 40 SPECIAL
MINERAL tl.4mm</t>
  </si>
  <si>
    <t xml:space="preserve">C71147-2051/00
</t>
  </si>
  <si>
    <t>Provedení svislé izolace proti tlakové vodě termoplasty volně položenou fólií PVC
Nopová fólie.</t>
  </si>
  <si>
    <t>00000-2608</t>
  </si>
  <si>
    <t>Nopová fólie s nopy</t>
  </si>
  <si>
    <t>7130</t>
  </si>
  <si>
    <t>Izolace tepelné</t>
  </si>
  <si>
    <t>D+M utěsnění minerální vatou EI 30 DP1 zdí a příčkami YTONG a skládanou střechou
Odhhdová cena.
odhad</t>
  </si>
  <si>
    <t>7480</t>
  </si>
  <si>
    <t>Požárně bezpečnostní řešení</t>
  </si>
  <si>
    <t>D+M hasící přístroj práškový 6 kg-21A,</t>
  </si>
  <si>
    <t>7640</t>
  </si>
  <si>
    <t>Konstrukce klempířské</t>
  </si>
  <si>
    <t xml:space="preserve">C76432-2220/00
</t>
  </si>
  <si>
    <t>Oplechování Pz okapů tvrdá krytina rš 330 mm
Sklasd 1+2+přístřešek.</t>
  </si>
  <si>
    <t xml:space="preserve">C76433-1250/00
</t>
  </si>
  <si>
    <t>Lemování Pz plech zdí tvrdá krytina rš 500 mm
Úskok mezi skladem2 a přístřeškem.</t>
  </si>
  <si>
    <t xml:space="preserve">C76435-2205/00
</t>
  </si>
  <si>
    <t>Žlab Pz podokapní půlkruhový rš 400 mm
Sklady 1+2+přísrtřešek.</t>
  </si>
  <si>
    <t xml:space="preserve">C76435-9228/00
</t>
  </si>
  <si>
    <t>Žlab podokapní Pz - kotlík oválný vel. 400/150 mm
Sklady 1+2+přístřešek.</t>
  </si>
  <si>
    <t xml:space="preserve">C76439-1220/00
</t>
  </si>
  <si>
    <t>Střešní prvky Pz - závětrná lišta rš 330 mm
Nad skladem 1+2+přístřeškem.
Úskok mezi skladem 2  a přístřeškem.
Odskok mezi skladem 2  a přístřeškem.</t>
  </si>
  <si>
    <t xml:space="preserve">C76442-1230/00
</t>
  </si>
  <si>
    <t>Oplechování říms Pz rš 200 mm
Oplechování soklu.
Sklady 1+2.</t>
  </si>
  <si>
    <t xml:space="preserve">C76445-4204/00
</t>
  </si>
  <si>
    <t>Odpadní trouby Pz kruhové D 150 mm
Sklad 1+2+přístřešek..</t>
  </si>
  <si>
    <t>7670</t>
  </si>
  <si>
    <t>Konstrukce zámečnické</t>
  </si>
  <si>
    <t xml:space="preserve">C76764-1110/00
</t>
  </si>
  <si>
    <t>Montáž dokončení okování dveří otvíravých jednokřídlových do ocelové zárubně
Ocelové dveře.</t>
  </si>
  <si>
    <t xml:space="preserve">00000-2609
</t>
  </si>
  <si>
    <t>Dveře vnější otočné jednokřídové 900*2000mm,včetně
úhelníkového rámu</t>
  </si>
  <si>
    <t xml:space="preserve">C76781-1100/00
</t>
  </si>
  <si>
    <t>Montáž mřížek větracích
Dveře+otočná vrata.</t>
  </si>
  <si>
    <t xml:space="preserve">00000-2610
</t>
  </si>
  <si>
    <t>Větrací mřížka 150*150mm
 Žárový pozink.
Odhadová cena a hmotnost.</t>
  </si>
  <si>
    <t>C76791-1130/00</t>
  </si>
  <si>
    <t>Montáž oplocení do 15° sklonu svahu, strojové pletivo s napínacími dráty, výšky do 2,0 m</t>
  </si>
  <si>
    <t>C76791-1140/00</t>
  </si>
  <si>
    <t>Montáž oplocení do 15° sklonu svahu, strojové pletivo s napínacími dráty, výšky do 4,0 m</t>
  </si>
  <si>
    <t>00000-2611</t>
  </si>
  <si>
    <t>Poplastované pletivo</t>
  </si>
  <si>
    <t>7680</t>
  </si>
  <si>
    <t>Plastové výplně otvorů</t>
  </si>
  <si>
    <t>Montáž plastových oken 1200*900mm dvoukřídlých</t>
  </si>
  <si>
    <t>000000-294</t>
  </si>
  <si>
    <t>Dtto,ale dodávka</t>
  </si>
  <si>
    <t>7690</t>
  </si>
  <si>
    <t>Kovová vrata</t>
  </si>
  <si>
    <t>C76765-1210/00</t>
  </si>
  <si>
    <t>Montáž vrat  otočných do ocelové zárubně plochy do 6 m2</t>
  </si>
  <si>
    <t xml:space="preserve">00000-2612
</t>
  </si>
  <si>
    <t>Ocelová dvoukřídlá vrata 2200*2000m,
včetně úhelníkového rámu.</t>
  </si>
  <si>
    <t>C76765-1112/00</t>
  </si>
  <si>
    <t>Montáž vrat garážových sekčních zajížděcích pod strop plochy do 9 m2</t>
  </si>
  <si>
    <t>C76765-1125/00</t>
  </si>
  <si>
    <t>Montáž vrat garážových sekčních elektrického stropního pohonu</t>
  </si>
  <si>
    <t xml:space="preserve">00000-2613
</t>
  </si>
  <si>
    <t>Vnější sekční vrara 3200*2500mm,
elektropohon
Nátěr sekčních vrat je uvažován v ceně.</t>
  </si>
  <si>
    <t>7830</t>
  </si>
  <si>
    <t>Nátěry</t>
  </si>
  <si>
    <t xml:space="preserve">C78322-5100/00
</t>
  </si>
  <si>
    <t>Nátěry syntetické kovových doplňkových konstrukcí barva standardní dvojnásobné a 1x email
Kovové dveře+kovová otočná vrata.</t>
  </si>
  <si>
    <t xml:space="preserve">C78322-5400/00
</t>
  </si>
  <si>
    <t>Nátěry syntetické kovových doplňkových konstrukcí barva standardní dvojnásobné a 1x email a tmelení
Ocelové úhelníkové zárubně.</t>
  </si>
  <si>
    <t>C78322-6100/00</t>
  </si>
  <si>
    <t>Nátěry syntetické kovových doplňkových konstrukcí barva standardní základní</t>
  </si>
  <si>
    <t>7840</t>
  </si>
  <si>
    <t>Malby</t>
  </si>
  <si>
    <t xml:space="preserve">C78445-3631/00
</t>
  </si>
  <si>
    <t>Malby směsi PRIMALEX tekuté disperzní bílé otěruvzdorné dvojnásobné s penetrací místnost v
do 3,8 m</t>
  </si>
  <si>
    <t>9210</t>
  </si>
  <si>
    <t>Elektroinstalace</t>
  </si>
  <si>
    <t xml:space="preserve">kpl </t>
  </si>
  <si>
    <t>Elektroinstalace
Dle nabídky.</t>
  </si>
  <si>
    <t>9430</t>
  </si>
  <si>
    <t>Ocelové konstrukce</t>
  </si>
  <si>
    <t xml:space="preserve">C43084-4      </t>
  </si>
  <si>
    <t>Montáž oplechování stěn svařovaná plech BACHPROFIL T55/0,8 střední zatížení</t>
  </si>
  <si>
    <t>00000-2614</t>
  </si>
  <si>
    <t xml:space="preserve">C43086-4007/NN
</t>
  </si>
  <si>
    <t>Universální ceny - cenová křivka čtvrtá, hmotnost přes 3000 do 5000 kg
Skladba S1+bez skladby.</t>
  </si>
  <si>
    <t xml:space="preserve">00000-2615
</t>
  </si>
  <si>
    <t>Nosná ocelová konstrukce
Žárový pozink.</t>
  </si>
  <si>
    <t xml:space="preserve">              
</t>
  </si>
  <si>
    <t>Montáž střešních izolačních sendvičových samonosných panelů (skládaný plášť)
Skladba S1
Střešní izolační sendvičové panely.
S jminerálním jádrem tl.60mm.
S požární odolností min.EI 15 DP1,Brooof (t3)
S klasifikací BROOF (t3)
např.KINGSPAN</t>
  </si>
  <si>
    <t/>
  </si>
  <si>
    <t>Cena je uvažována 40% z ceny dodávky.</t>
  </si>
  <si>
    <t>P</t>
  </si>
  <si>
    <t xml:space="preserve">00000-2426
</t>
  </si>
  <si>
    <t>Dtto,ale dodávka
 Klempířské výrobky nejsou součástí nabídky.
Postupná montáž po etapách,též ve velmi stísněném prostoru.</t>
  </si>
  <si>
    <t xml:space="preserve">00000-2427
</t>
  </si>
  <si>
    <t>Doprava
 Cena dle nabídky.
Postupná montáž po etapách,též ve velmi stísněném prostoru.</t>
  </si>
  <si>
    <t>CELKEM:</t>
  </si>
  <si>
    <t>Přesun hmot ze ZRN</t>
  </si>
  <si>
    <t>R</t>
  </si>
  <si>
    <t>Průběžný součet:</t>
  </si>
  <si>
    <t>Zařízení staveniště</t>
  </si>
  <si>
    <t>Kompletační činnost</t>
  </si>
  <si>
    <t>CELKOVÝ SOUČET:</t>
  </si>
  <si>
    <t>DPH-SAZBA</t>
  </si>
  <si>
    <t>CELKOVÝ SOUČET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</si>
</sst>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3" fontId="2" fillId="0" borderId="0" xfId="0" applyNumberFormat="1" applyFont="1"/>
    <xf numFmtId="3" fontId="6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2" fillId="0" borderId="3" xfId="0" applyFont="1" applyBorder="1"/>
    <xf numFmtId="0" fontId="6" fillId="0" borderId="3" xfId="0" applyFont="1" applyBorder="1"/>
    <xf numFmtId="3" fontId="6" fillId="0" borderId="3" xfId="0" applyNumberFormat="1" applyFont="1" applyBorder="1"/>
    <xf numFmtId="164" fontId="6" fillId="0" borderId="3" xfId="0" applyNumberFormat="1" applyFont="1" applyBorder="1"/>
    <xf numFmtId="9" fontId="2" fillId="0" borderId="0" xfId="0" applyNumberFormat="1" applyFont="1" applyAlignment="1">
      <alignment horizontal="center"/>
    </xf>
    <xf numFmtId="0" fontId="2" fillId="0" borderId="4" xfId="0" applyFont="1" applyBorder="1"/>
    <xf numFmtId="3" fontId="6" fillId="0" borderId="4" xfId="0" applyNumberFormat="1" applyFont="1" applyBorder="1"/>
    <xf numFmtId="0" fontId="2" fillId="0" borderId="0" xfId="0" applyFont="1"/>
    <xf numFmtId="0" fontId="2" fillId="0" borderId="1" xfId="0" applyFont="1" applyBorder="1"/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2" xfId="0" applyNumberFormat="1" applyFont="1" applyBorder="1"/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top"/>
    </xf>
    <xf numFmtId="49" fontId="7" fillId="0" borderId="3" xfId="0" applyNumberFormat="1" applyFont="1" applyBorder="1"/>
    <xf numFmtId="0" fontId="3" fillId="0" borderId="0" xfId="0" applyFont="1"/>
    <xf numFmtId="0" fontId="2" fillId="0" borderId="1" xfId="0" applyFont="1" applyBorder="1"/>
    <xf numFmtId="0" fontId="5" fillId="0" borderId="5" xfId="0" applyFont="1" applyBorder="1"/>
    <xf numFmtId="0" fontId="2" fillId="0" borderId="5" xfId="0" applyFont="1" applyBorder="1"/>
    <xf numFmtId="0" fontId="5" fillId="0" borderId="0" xfId="0" applyFont="1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/>
    <xf numFmtId="0" fontId="6" fillId="0" borderId="5" xfId="0" applyFont="1" applyBorder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3" fontId="2" fillId="0" borderId="5" xfId="0" applyNumberFormat="1" applyFont="1" applyBorder="1"/>
    <xf numFmtId="0" fontId="6" fillId="0" borderId="4" xfId="0" applyFont="1" applyBorder="1"/>
    <xf numFmtId="0" fontId="2" fillId="0" borderId="4" xfId="0" applyFont="1" applyBorder="1"/>
    <xf numFmtId="0" fontId="0" fillId="0" borderId="0" xfId="0" applyAlignment="1">
      <alignment vertical="top"/>
    </xf>
    <xf numFmtId="0" fontId="6" fillId="0" borderId="3" xfId="0" applyFont="1" applyBorder="1"/>
    <xf numFmtId="0" fontId="2" fillId="0" borderId="3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right"/>
    </xf>
    <xf numFmtId="49" fontId="8" fillId="0" borderId="0" xfId="0" applyNumberFormat="1" applyFont="1"/>
    <xf numFmtId="49" fontId="8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6"/>
  <sheetViews>
    <sheetView showZeros="0" tabSelected="1" zoomScale="120" zoomScaleNormal="120" workbookViewId="0" topLeftCell="G1">
      <selection activeCell="O16" sqref="O16"/>
    </sheetView>
  </sheetViews>
  <sheetFormatPr defaultColWidth="9.140625" defaultRowHeight="15"/>
  <cols>
    <col min="1" max="1" width="4.28125" style="1" customWidth="1"/>
    <col min="2" max="2" width="3.8515625" style="1" customWidth="1"/>
    <col min="3" max="3" width="2.7109375" style="1" customWidth="1"/>
    <col min="4" max="4" width="9.7109375" style="1" customWidth="1"/>
    <col min="5" max="5" width="4.57421875" style="1" customWidth="1"/>
    <col min="6" max="6" width="13.28125" style="1" customWidth="1"/>
    <col min="7" max="7" width="54.140625" style="1" customWidth="1"/>
    <col min="8" max="8" width="11.140625" style="1" customWidth="1"/>
    <col min="9" max="9" width="13.421875" style="1" customWidth="1"/>
    <col min="10" max="10" width="4.7109375" style="1" customWidth="1"/>
    <col min="11" max="11" width="11.00390625" style="1" customWidth="1"/>
    <col min="12" max="12" width="9.140625" style="1" hidden="1" customWidth="1"/>
    <col min="13" max="13" width="13.57421875" style="1" customWidth="1"/>
    <col min="14" max="14" width="15.7109375" style="38" customWidth="1"/>
    <col min="15" max="17" width="15.7109375" style="1" customWidth="1"/>
    <col min="18" max="18" width="9.7109375" style="1" customWidth="1"/>
    <col min="19" max="19" width="13.57421875" style="1" customWidth="1"/>
    <col min="20" max="20" width="9.7109375" style="1" customWidth="1"/>
    <col min="21" max="21" width="13.57421875" style="1" customWidth="1"/>
  </cols>
  <sheetData>
    <row r="1" spans="2:13" ht="16.5" customHeight="1">
      <c r="B1" s="45"/>
      <c r="C1" s="45"/>
      <c r="D1" s="45"/>
      <c r="E1" s="45"/>
      <c r="F1" s="45"/>
      <c r="G1" s="45"/>
      <c r="K1" s="2" t="s">
        <v>0</v>
      </c>
      <c r="M1" s="3" t="s">
        <v>1</v>
      </c>
    </row>
    <row r="2" spans="2:13" ht="16.5" customHeight="1"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7" ht="0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39"/>
      <c r="O3" s="4"/>
      <c r="P3" s="4"/>
      <c r="Q3" s="4"/>
    </row>
    <row r="4" spans="2:13" ht="13.5" customHeight="1">
      <c r="B4" s="47" t="s">
        <v>3</v>
      </c>
      <c r="C4" s="48"/>
      <c r="D4" s="48"/>
      <c r="E4" s="1">
        <v>3452</v>
      </c>
      <c r="F4" s="1" t="s">
        <v>4</v>
      </c>
      <c r="G4" s="1" t="s">
        <v>5</v>
      </c>
      <c r="H4" s="2" t="s">
        <v>6</v>
      </c>
      <c r="I4" s="48" t="s">
        <v>7</v>
      </c>
      <c r="J4" s="48"/>
      <c r="K4" s="2" t="s">
        <v>8</v>
      </c>
      <c r="M4" s="1" t="s">
        <v>9</v>
      </c>
    </row>
    <row r="5" ht="12.75" customHeight="1">
      <c r="G5" s="1" t="s">
        <v>10</v>
      </c>
    </row>
    <row r="6" spans="2:13" ht="13.5" customHeight="1">
      <c r="B6" s="49" t="s">
        <v>11</v>
      </c>
      <c r="C6" s="50"/>
      <c r="D6" s="50"/>
      <c r="E6" s="1">
        <v>2</v>
      </c>
      <c r="G6" s="1" t="s">
        <v>12</v>
      </c>
      <c r="H6" s="2" t="s">
        <v>13</v>
      </c>
      <c r="I6" s="50" t="s">
        <v>14</v>
      </c>
      <c r="J6" s="50"/>
      <c r="K6" s="2" t="s">
        <v>15</v>
      </c>
      <c r="M6" s="1" t="s">
        <v>16</v>
      </c>
    </row>
    <row r="7" spans="2:17" ht="0.7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0"/>
      <c r="O7" s="5"/>
      <c r="P7" s="5"/>
      <c r="Q7" s="5"/>
    </row>
    <row r="8" spans="1:21" ht="15" customHeight="1" thickTop="1">
      <c r="A8" s="1" t="s">
        <v>33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22</v>
      </c>
      <c r="I8" s="3" t="s">
        <v>23</v>
      </c>
      <c r="J8" s="1" t="s">
        <v>24</v>
      </c>
      <c r="K8" s="3" t="s">
        <v>25</v>
      </c>
      <c r="L8" s="36"/>
      <c r="M8" s="65" t="s">
        <v>26</v>
      </c>
      <c r="N8" s="68" t="s">
        <v>27</v>
      </c>
      <c r="O8" s="66" t="s">
        <v>28</v>
      </c>
      <c r="P8" s="66" t="s">
        <v>29</v>
      </c>
      <c r="Q8" s="66" t="s">
        <v>30</v>
      </c>
      <c r="R8" s="66" t="s">
        <v>31</v>
      </c>
      <c r="S8" s="66" t="s">
        <v>31</v>
      </c>
      <c r="T8" s="66" t="s">
        <v>32</v>
      </c>
      <c r="U8" s="66" t="s">
        <v>32</v>
      </c>
    </row>
    <row r="9" spans="2:21" ht="15" customHeight="1">
      <c r="B9" s="4"/>
      <c r="C9" s="4"/>
      <c r="D9" s="4" t="s">
        <v>34</v>
      </c>
      <c r="E9" s="4"/>
      <c r="F9" s="4" t="s">
        <v>35</v>
      </c>
      <c r="G9" s="4"/>
      <c r="H9" s="4"/>
      <c r="I9" s="4"/>
      <c r="J9" s="4"/>
      <c r="K9" s="6" t="s">
        <v>36</v>
      </c>
      <c r="L9" s="37"/>
      <c r="M9" s="67" t="s">
        <v>36</v>
      </c>
      <c r="N9" s="69" t="s">
        <v>37</v>
      </c>
      <c r="O9" s="67" t="s">
        <v>37</v>
      </c>
      <c r="P9" s="67" t="s">
        <v>37</v>
      </c>
      <c r="Q9" s="67" t="s">
        <v>37</v>
      </c>
      <c r="R9" s="66"/>
      <c r="S9" s="65" t="s">
        <v>36</v>
      </c>
      <c r="T9" s="66"/>
      <c r="U9" s="65" t="s">
        <v>36</v>
      </c>
    </row>
    <row r="10" ht="12.75" customHeight="1"/>
    <row r="11" spans="1:17" ht="15" customHeight="1">
      <c r="A11" s="1" t="s">
        <v>18</v>
      </c>
      <c r="B11" s="46"/>
      <c r="C11" s="46"/>
      <c r="D11" s="46"/>
      <c r="E11" s="46"/>
      <c r="F11" s="7" t="s">
        <v>38</v>
      </c>
      <c r="G11" s="53" t="s">
        <v>39</v>
      </c>
      <c r="H11" s="46"/>
      <c r="I11" s="46"/>
      <c r="J11" s="46"/>
      <c r="K11" s="46"/>
      <c r="L11" s="46"/>
      <c r="M11" s="46"/>
      <c r="N11" s="39"/>
      <c r="O11" s="4"/>
      <c r="P11" s="4"/>
      <c r="Q11" s="4"/>
    </row>
    <row r="12" ht="3" customHeight="1"/>
    <row r="13" spans="1:21" ht="12.75" customHeight="1">
      <c r="A13" s="1" t="s">
        <v>45</v>
      </c>
      <c r="B13" s="1">
        <v>1</v>
      </c>
      <c r="C13" s="1">
        <v>0</v>
      </c>
      <c r="D13" s="3">
        <v>1010251</v>
      </c>
      <c r="E13" s="1" t="s">
        <v>41</v>
      </c>
      <c r="F13" s="8" t="s">
        <v>42</v>
      </c>
      <c r="G13" s="55" t="s">
        <v>43</v>
      </c>
      <c r="H13" s="56"/>
      <c r="I13" s="14">
        <v>78.392</v>
      </c>
      <c r="J13" s="1" t="s">
        <v>44</v>
      </c>
      <c r="K13" s="15"/>
      <c r="M13" s="16">
        <f aca="true" t="shared" si="0" ref="M13:M28">ROUND(I13*K13,0)</f>
        <v>0</v>
      </c>
      <c r="R13" s="17">
        <v>0</v>
      </c>
      <c r="S13" s="18">
        <f aca="true" t="shared" si="1" ref="S13:S28">ROUND(M13*R13,2)</f>
        <v>0</v>
      </c>
      <c r="T13" s="17">
        <v>1</v>
      </c>
      <c r="U13" s="18">
        <f aca="true" t="shared" si="2" ref="U13:U28">ROUND(M13*T13,2)</f>
        <v>0</v>
      </c>
    </row>
    <row r="14" spans="1:21" ht="25.5" customHeight="1">
      <c r="A14" s="1" t="s">
        <v>45</v>
      </c>
      <c r="B14" s="1">
        <v>2</v>
      </c>
      <c r="C14" s="1">
        <v>0</v>
      </c>
      <c r="D14" s="3">
        <v>1010252</v>
      </c>
      <c r="E14" s="1" t="s">
        <v>41</v>
      </c>
      <c r="F14" s="8" t="s">
        <v>46</v>
      </c>
      <c r="G14" s="55" t="s">
        <v>47</v>
      </c>
      <c r="H14" s="57"/>
      <c r="I14" s="14">
        <v>78.392</v>
      </c>
      <c r="J14" s="1" t="s">
        <v>44</v>
      </c>
      <c r="K14" s="15">
        <v>0</v>
      </c>
      <c r="M14" s="16">
        <f t="shared" si="0"/>
        <v>0</v>
      </c>
      <c r="R14" s="17">
        <v>0</v>
      </c>
      <c r="S14" s="18">
        <f t="shared" si="1"/>
        <v>0</v>
      </c>
      <c r="T14" s="17">
        <v>1</v>
      </c>
      <c r="U14" s="18">
        <f t="shared" si="2"/>
        <v>0</v>
      </c>
    </row>
    <row r="15" spans="1:21" ht="25.5" customHeight="1">
      <c r="A15" s="1" t="s">
        <v>45</v>
      </c>
      <c r="B15" s="1">
        <v>3</v>
      </c>
      <c r="C15" s="1">
        <v>0</v>
      </c>
      <c r="D15" s="3">
        <v>1010328</v>
      </c>
      <c r="E15" s="1" t="s">
        <v>41</v>
      </c>
      <c r="F15" s="8" t="s">
        <v>48</v>
      </c>
      <c r="G15" s="55" t="s">
        <v>49</v>
      </c>
      <c r="H15" s="57"/>
      <c r="I15" s="14">
        <v>36.941</v>
      </c>
      <c r="J15" s="1" t="s">
        <v>44</v>
      </c>
      <c r="K15" s="15">
        <v>0</v>
      </c>
      <c r="M15" s="16">
        <f t="shared" si="0"/>
        <v>0</v>
      </c>
      <c r="R15" s="17">
        <v>0</v>
      </c>
      <c r="S15" s="18">
        <f t="shared" si="1"/>
        <v>0</v>
      </c>
      <c r="T15" s="17">
        <v>1</v>
      </c>
      <c r="U15" s="18">
        <f t="shared" si="2"/>
        <v>0</v>
      </c>
    </row>
    <row r="16" spans="1:21" ht="25.5" customHeight="1">
      <c r="A16" s="1" t="s">
        <v>45</v>
      </c>
      <c r="B16" s="1">
        <v>4</v>
      </c>
      <c r="C16" s="1">
        <v>0</v>
      </c>
      <c r="D16" s="3">
        <v>1010329</v>
      </c>
      <c r="E16" s="1" t="s">
        <v>41</v>
      </c>
      <c r="F16" s="8" t="s">
        <v>50</v>
      </c>
      <c r="G16" s="55" t="s">
        <v>51</v>
      </c>
      <c r="H16" s="57"/>
      <c r="I16" s="14">
        <v>36.941</v>
      </c>
      <c r="J16" s="1" t="s">
        <v>44</v>
      </c>
      <c r="K16" s="15">
        <v>0</v>
      </c>
      <c r="M16" s="16">
        <f t="shared" si="0"/>
        <v>0</v>
      </c>
      <c r="R16" s="17">
        <v>0</v>
      </c>
      <c r="S16" s="18">
        <f t="shared" si="1"/>
        <v>0</v>
      </c>
      <c r="T16" s="17">
        <v>1</v>
      </c>
      <c r="U16" s="18">
        <f t="shared" si="2"/>
        <v>0</v>
      </c>
    </row>
    <row r="17" spans="1:21" ht="12.75" customHeight="1">
      <c r="A17" s="1" t="s">
        <v>45</v>
      </c>
      <c r="B17" s="1">
        <v>5</v>
      </c>
      <c r="C17" s="1">
        <v>0</v>
      </c>
      <c r="D17" s="3">
        <v>1010323</v>
      </c>
      <c r="E17" s="1" t="s">
        <v>41</v>
      </c>
      <c r="F17" s="8" t="s">
        <v>52</v>
      </c>
      <c r="G17" s="55" t="s">
        <v>53</v>
      </c>
      <c r="H17" s="57"/>
      <c r="I17" s="14">
        <v>0.128</v>
      </c>
      <c r="J17" s="1" t="s">
        <v>44</v>
      </c>
      <c r="K17" s="15">
        <v>0</v>
      </c>
      <c r="M17" s="16">
        <f t="shared" si="0"/>
        <v>0</v>
      </c>
      <c r="R17" s="17">
        <v>0</v>
      </c>
      <c r="S17" s="18">
        <f t="shared" si="1"/>
        <v>0</v>
      </c>
      <c r="T17" s="17">
        <v>1</v>
      </c>
      <c r="U17" s="18">
        <f t="shared" si="2"/>
        <v>0</v>
      </c>
    </row>
    <row r="18" spans="1:21" ht="12.75" customHeight="1">
      <c r="A18" s="1" t="s">
        <v>45</v>
      </c>
      <c r="B18" s="1">
        <v>6</v>
      </c>
      <c r="C18" s="1">
        <v>0</v>
      </c>
      <c r="D18" s="3">
        <v>1010505</v>
      </c>
      <c r="E18" s="1" t="s">
        <v>41</v>
      </c>
      <c r="F18" s="8" t="s">
        <v>54</v>
      </c>
      <c r="G18" s="55" t="s">
        <v>55</v>
      </c>
      <c r="H18" s="57"/>
      <c r="I18" s="14">
        <v>46.234</v>
      </c>
      <c r="J18" s="1" t="s">
        <v>44</v>
      </c>
      <c r="K18" s="15">
        <v>0</v>
      </c>
      <c r="M18" s="16">
        <f t="shared" si="0"/>
        <v>0</v>
      </c>
      <c r="R18" s="17">
        <v>0</v>
      </c>
      <c r="S18" s="18">
        <f t="shared" si="1"/>
        <v>0</v>
      </c>
      <c r="T18" s="17">
        <v>1</v>
      </c>
      <c r="U18" s="18">
        <f t="shared" si="2"/>
        <v>0</v>
      </c>
    </row>
    <row r="19" spans="1:21" s="27" customFormat="1" ht="25.5" customHeight="1">
      <c r="A19" s="19" t="s">
        <v>45</v>
      </c>
      <c r="B19" s="19">
        <v>7</v>
      </c>
      <c r="C19" s="19">
        <v>0</v>
      </c>
      <c r="D19" s="20">
        <v>1010530</v>
      </c>
      <c r="E19" s="19" t="s">
        <v>41</v>
      </c>
      <c r="F19" s="21" t="s">
        <v>56</v>
      </c>
      <c r="G19" s="51" t="s">
        <v>57</v>
      </c>
      <c r="H19" s="52"/>
      <c r="I19" s="22">
        <v>148.262</v>
      </c>
      <c r="J19" s="19" t="s">
        <v>44</v>
      </c>
      <c r="K19" s="23">
        <v>0</v>
      </c>
      <c r="L19" s="19"/>
      <c r="M19" s="24">
        <f t="shared" si="0"/>
        <v>0</v>
      </c>
      <c r="N19" s="41"/>
      <c r="O19" s="19"/>
      <c r="P19" s="19"/>
      <c r="Q19" s="19"/>
      <c r="R19" s="25">
        <v>0</v>
      </c>
      <c r="S19" s="26">
        <f t="shared" si="1"/>
        <v>0</v>
      </c>
      <c r="T19" s="25">
        <v>1</v>
      </c>
      <c r="U19" s="26">
        <f t="shared" si="2"/>
        <v>0</v>
      </c>
    </row>
    <row r="20" spans="1:21" s="27" customFormat="1" ht="25.5" customHeight="1">
      <c r="A20" s="19" t="s">
        <v>45</v>
      </c>
      <c r="B20" s="19">
        <v>8</v>
      </c>
      <c r="C20" s="19">
        <v>0</v>
      </c>
      <c r="D20" s="20">
        <v>1010712</v>
      </c>
      <c r="E20" s="19" t="s">
        <v>41</v>
      </c>
      <c r="F20" s="21" t="s">
        <v>58</v>
      </c>
      <c r="G20" s="51" t="s">
        <v>59</v>
      </c>
      <c r="H20" s="52"/>
      <c r="I20" s="22">
        <v>118.319</v>
      </c>
      <c r="J20" s="19" t="s">
        <v>44</v>
      </c>
      <c r="K20" s="23">
        <v>0</v>
      </c>
      <c r="L20" s="19"/>
      <c r="M20" s="24">
        <f t="shared" si="0"/>
        <v>0</v>
      </c>
      <c r="N20" s="41"/>
      <c r="O20" s="19"/>
      <c r="P20" s="19"/>
      <c r="Q20" s="19"/>
      <c r="R20" s="25">
        <v>0</v>
      </c>
      <c r="S20" s="26">
        <f t="shared" si="1"/>
        <v>0</v>
      </c>
      <c r="T20" s="25">
        <v>1</v>
      </c>
      <c r="U20" s="26">
        <f t="shared" si="2"/>
        <v>0</v>
      </c>
    </row>
    <row r="21" spans="1:21" s="27" customFormat="1" ht="25.5" customHeight="1">
      <c r="A21" s="19" t="s">
        <v>45</v>
      </c>
      <c r="B21" s="19">
        <v>9</v>
      </c>
      <c r="C21" s="19">
        <v>0</v>
      </c>
      <c r="D21" s="20">
        <v>1010692</v>
      </c>
      <c r="E21" s="19" t="s">
        <v>41</v>
      </c>
      <c r="F21" s="21" t="s">
        <v>60</v>
      </c>
      <c r="G21" s="51" t="s">
        <v>61</v>
      </c>
      <c r="H21" s="52"/>
      <c r="I21" s="22">
        <v>118.319</v>
      </c>
      <c r="J21" s="19" t="s">
        <v>44</v>
      </c>
      <c r="K21" s="23">
        <v>0</v>
      </c>
      <c r="L21" s="19"/>
      <c r="M21" s="24">
        <f t="shared" si="0"/>
        <v>0</v>
      </c>
      <c r="N21" s="41"/>
      <c r="O21" s="19"/>
      <c r="P21" s="19"/>
      <c r="Q21" s="19"/>
      <c r="R21" s="25">
        <v>0</v>
      </c>
      <c r="S21" s="26">
        <f t="shared" si="1"/>
        <v>0</v>
      </c>
      <c r="T21" s="25">
        <v>1</v>
      </c>
      <c r="U21" s="26">
        <f t="shared" si="2"/>
        <v>0</v>
      </c>
    </row>
    <row r="22" spans="1:21" s="27" customFormat="1" ht="25.5" customHeight="1">
      <c r="A22" s="19" t="s">
        <v>45</v>
      </c>
      <c r="B22" s="19">
        <v>10</v>
      </c>
      <c r="C22" s="19">
        <v>0</v>
      </c>
      <c r="D22" s="20">
        <v>1010676</v>
      </c>
      <c r="E22" s="19" t="s">
        <v>41</v>
      </c>
      <c r="F22" s="21" t="s">
        <v>62</v>
      </c>
      <c r="G22" s="51" t="s">
        <v>63</v>
      </c>
      <c r="H22" s="52"/>
      <c r="I22" s="22">
        <v>87.182</v>
      </c>
      <c r="J22" s="19" t="s">
        <v>44</v>
      </c>
      <c r="K22" s="23">
        <v>0</v>
      </c>
      <c r="L22" s="19"/>
      <c r="M22" s="24">
        <f t="shared" si="0"/>
        <v>0</v>
      </c>
      <c r="N22" s="41"/>
      <c r="O22" s="19"/>
      <c r="P22" s="19"/>
      <c r="Q22" s="19"/>
      <c r="R22" s="25">
        <v>0</v>
      </c>
      <c r="S22" s="26">
        <f t="shared" si="1"/>
        <v>0</v>
      </c>
      <c r="T22" s="25">
        <v>1</v>
      </c>
      <c r="U22" s="26">
        <f t="shared" si="2"/>
        <v>0</v>
      </c>
    </row>
    <row r="23" spans="1:21" s="27" customFormat="1" ht="51" customHeight="1">
      <c r="A23" s="19" t="s">
        <v>45</v>
      </c>
      <c r="B23" s="19">
        <v>11</v>
      </c>
      <c r="C23" s="19">
        <v>0</v>
      </c>
      <c r="D23" s="20">
        <v>1010677</v>
      </c>
      <c r="E23" s="19" t="s">
        <v>41</v>
      </c>
      <c r="F23" s="21" t="s">
        <v>64</v>
      </c>
      <c r="G23" s="51" t="s">
        <v>65</v>
      </c>
      <c r="H23" s="52"/>
      <c r="I23" s="22">
        <v>2137.95</v>
      </c>
      <c r="J23" s="19" t="s">
        <v>44</v>
      </c>
      <c r="K23" s="23">
        <v>0</v>
      </c>
      <c r="L23" s="19"/>
      <c r="M23" s="24">
        <f t="shared" si="0"/>
        <v>0</v>
      </c>
      <c r="N23" s="41"/>
      <c r="O23" s="19"/>
      <c r="P23" s="19"/>
      <c r="Q23" s="19"/>
      <c r="R23" s="25">
        <v>0</v>
      </c>
      <c r="S23" s="26">
        <f t="shared" si="1"/>
        <v>0</v>
      </c>
      <c r="T23" s="25">
        <v>1</v>
      </c>
      <c r="U23" s="26">
        <f t="shared" si="2"/>
        <v>0</v>
      </c>
    </row>
    <row r="24" spans="1:21" s="27" customFormat="1" ht="12.75" customHeight="1">
      <c r="A24" s="19" t="s">
        <v>45</v>
      </c>
      <c r="B24" s="19">
        <v>12</v>
      </c>
      <c r="C24" s="19">
        <v>0</v>
      </c>
      <c r="D24" s="20">
        <v>0</v>
      </c>
      <c r="E24" s="19" t="s">
        <v>41</v>
      </c>
      <c r="F24" s="21" t="s">
        <v>66</v>
      </c>
      <c r="G24" s="51" t="s">
        <v>67</v>
      </c>
      <c r="H24" s="52"/>
      <c r="I24" s="22">
        <v>136.831</v>
      </c>
      <c r="J24" s="19" t="s">
        <v>68</v>
      </c>
      <c r="K24" s="23">
        <v>0</v>
      </c>
      <c r="L24" s="19"/>
      <c r="M24" s="24">
        <f t="shared" si="0"/>
        <v>0</v>
      </c>
      <c r="N24" s="41"/>
      <c r="O24" s="19"/>
      <c r="P24" s="19"/>
      <c r="Q24" s="19"/>
      <c r="R24" s="25">
        <v>0</v>
      </c>
      <c r="S24" s="26">
        <f t="shared" si="1"/>
        <v>0</v>
      </c>
      <c r="T24" s="25">
        <v>1</v>
      </c>
      <c r="U24" s="26">
        <f t="shared" si="2"/>
        <v>0</v>
      </c>
    </row>
    <row r="25" spans="1:21" s="27" customFormat="1" ht="25.5" customHeight="1">
      <c r="A25" s="19" t="s">
        <v>45</v>
      </c>
      <c r="B25" s="19">
        <v>13</v>
      </c>
      <c r="C25" s="19">
        <v>0</v>
      </c>
      <c r="D25" s="20">
        <v>1010705</v>
      </c>
      <c r="E25" s="19" t="s">
        <v>41</v>
      </c>
      <c r="F25" s="21" t="s">
        <v>69</v>
      </c>
      <c r="G25" s="51" t="s">
        <v>70</v>
      </c>
      <c r="H25" s="52"/>
      <c r="I25" s="22">
        <v>6.649</v>
      </c>
      <c r="J25" s="19" t="s">
        <v>44</v>
      </c>
      <c r="K25" s="23">
        <v>0</v>
      </c>
      <c r="L25" s="19"/>
      <c r="M25" s="24">
        <f t="shared" si="0"/>
        <v>0</v>
      </c>
      <c r="N25" s="41"/>
      <c r="O25" s="19"/>
      <c r="P25" s="19"/>
      <c r="Q25" s="19"/>
      <c r="R25" s="25">
        <v>0</v>
      </c>
      <c r="S25" s="26">
        <f t="shared" si="1"/>
        <v>0</v>
      </c>
      <c r="T25" s="25">
        <v>1</v>
      </c>
      <c r="U25" s="26">
        <f t="shared" si="2"/>
        <v>0</v>
      </c>
    </row>
    <row r="26" spans="1:21" s="27" customFormat="1" ht="12.75" customHeight="1">
      <c r="A26" s="19" t="s">
        <v>45</v>
      </c>
      <c r="B26" s="19">
        <v>14</v>
      </c>
      <c r="C26" s="19">
        <v>0</v>
      </c>
      <c r="D26" s="20">
        <v>0</v>
      </c>
      <c r="E26" s="19" t="s">
        <v>41</v>
      </c>
      <c r="F26" s="21" t="s">
        <v>71</v>
      </c>
      <c r="G26" s="51" t="s">
        <v>72</v>
      </c>
      <c r="H26" s="52"/>
      <c r="I26" s="22">
        <v>137.401</v>
      </c>
      <c r="J26" s="19" t="s">
        <v>68</v>
      </c>
      <c r="K26" s="23">
        <v>0</v>
      </c>
      <c r="L26" s="19"/>
      <c r="M26" s="24">
        <f t="shared" si="0"/>
        <v>0</v>
      </c>
      <c r="N26" s="41"/>
      <c r="O26" s="19"/>
      <c r="P26" s="19"/>
      <c r="Q26" s="19"/>
      <c r="R26" s="25">
        <v>0</v>
      </c>
      <c r="S26" s="26">
        <f t="shared" si="1"/>
        <v>0</v>
      </c>
      <c r="T26" s="25">
        <v>1</v>
      </c>
      <c r="U26" s="26">
        <f t="shared" si="2"/>
        <v>0</v>
      </c>
    </row>
    <row r="27" spans="1:21" s="27" customFormat="1" ht="12.75" customHeight="1">
      <c r="A27" s="19" t="s">
        <v>45</v>
      </c>
      <c r="B27" s="19">
        <v>15</v>
      </c>
      <c r="C27" s="19">
        <v>0</v>
      </c>
      <c r="D27" s="20">
        <v>1010716</v>
      </c>
      <c r="E27" s="19" t="s">
        <v>41</v>
      </c>
      <c r="F27" s="21" t="s">
        <v>73</v>
      </c>
      <c r="G27" s="51" t="s">
        <v>74</v>
      </c>
      <c r="H27" s="52"/>
      <c r="I27" s="22">
        <v>15.605</v>
      </c>
      <c r="J27" s="19" t="s">
        <v>44</v>
      </c>
      <c r="K27" s="23">
        <v>0</v>
      </c>
      <c r="L27" s="19"/>
      <c r="M27" s="24">
        <f t="shared" si="0"/>
        <v>0</v>
      </c>
      <c r="N27" s="41"/>
      <c r="O27" s="19"/>
      <c r="P27" s="19"/>
      <c r="Q27" s="19"/>
      <c r="R27" s="25">
        <v>0</v>
      </c>
      <c r="S27" s="26">
        <f t="shared" si="1"/>
        <v>0</v>
      </c>
      <c r="T27" s="25">
        <v>1</v>
      </c>
      <c r="U27" s="26">
        <f t="shared" si="2"/>
        <v>0</v>
      </c>
    </row>
    <row r="28" spans="1:21" s="27" customFormat="1" ht="12.75" customHeight="1">
      <c r="A28" s="19" t="s">
        <v>45</v>
      </c>
      <c r="B28" s="19">
        <v>16</v>
      </c>
      <c r="C28" s="19">
        <v>0</v>
      </c>
      <c r="D28" s="20">
        <v>1010717</v>
      </c>
      <c r="E28" s="19" t="s">
        <v>41</v>
      </c>
      <c r="F28" s="21" t="s">
        <v>75</v>
      </c>
      <c r="G28" s="51" t="s">
        <v>76</v>
      </c>
      <c r="H28" s="52"/>
      <c r="I28" s="22">
        <v>7.659</v>
      </c>
      <c r="J28" s="19" t="s">
        <v>44</v>
      </c>
      <c r="K28" s="23">
        <v>0</v>
      </c>
      <c r="L28" s="19"/>
      <c r="M28" s="24">
        <f t="shared" si="0"/>
        <v>0</v>
      </c>
      <c r="N28" s="41"/>
      <c r="O28" s="19"/>
      <c r="P28" s="19"/>
      <c r="Q28" s="19"/>
      <c r="R28" s="25">
        <v>0</v>
      </c>
      <c r="S28" s="26">
        <f t="shared" si="1"/>
        <v>0</v>
      </c>
      <c r="T28" s="25">
        <v>1</v>
      </c>
      <c r="U28" s="26">
        <f t="shared" si="2"/>
        <v>0</v>
      </c>
    </row>
    <row r="29" spans="2:17" ht="3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9"/>
      <c r="O29" s="4"/>
      <c r="P29" s="4"/>
      <c r="Q29" s="4"/>
    </row>
    <row r="30" spans="2:21" ht="15" customHeight="1">
      <c r="B30" s="54" t="s">
        <v>40</v>
      </c>
      <c r="C30" s="48"/>
      <c r="D30" s="48"/>
      <c r="E30" s="48"/>
      <c r="F30" s="9" t="s">
        <v>38</v>
      </c>
      <c r="G30" s="10" t="s">
        <v>39</v>
      </c>
      <c r="M30" s="12">
        <f>ROUND(SUBTOTAL(9,M12:M29),0)</f>
        <v>0</v>
      </c>
      <c r="O30" s="13">
        <f>ROUND(SUBTOTAL(9,O12:O29),3)</f>
        <v>0</v>
      </c>
      <c r="Q30" s="13">
        <f>ROUND(SUBTOTAL(9,Q12:Q29),3)</f>
        <v>0</v>
      </c>
      <c r="S30" s="1">
        <f>ROUND(SUBTOTAL(9,S12:S29),2)</f>
        <v>0</v>
      </c>
      <c r="U30" s="1">
        <f>ROUND(SUBTOTAL(9,U12:U29),2)</f>
        <v>0</v>
      </c>
    </row>
    <row r="31" ht="12.75" customHeight="1"/>
    <row r="32" spans="1:17" ht="15" customHeight="1">
      <c r="A32" s="1" t="s">
        <v>18</v>
      </c>
      <c r="B32" s="46"/>
      <c r="C32" s="46"/>
      <c r="D32" s="46"/>
      <c r="E32" s="46"/>
      <c r="F32" s="7" t="s">
        <v>77</v>
      </c>
      <c r="G32" s="53" t="s">
        <v>78</v>
      </c>
      <c r="H32" s="46"/>
      <c r="I32" s="46"/>
      <c r="J32" s="46"/>
      <c r="K32" s="46"/>
      <c r="L32" s="46"/>
      <c r="M32" s="46"/>
      <c r="N32" s="39"/>
      <c r="O32" s="4"/>
      <c r="P32" s="4"/>
      <c r="Q32" s="4"/>
    </row>
    <row r="33" ht="3" customHeight="1"/>
    <row r="34" spans="1:21" s="27" customFormat="1" ht="25.5" customHeight="1">
      <c r="A34" s="19" t="s">
        <v>45</v>
      </c>
      <c r="B34" s="19">
        <v>1</v>
      </c>
      <c r="C34" s="19">
        <v>0</v>
      </c>
      <c r="D34" s="20">
        <v>1412357</v>
      </c>
      <c r="E34" s="19" t="s">
        <v>41</v>
      </c>
      <c r="F34" s="21" t="s">
        <v>80</v>
      </c>
      <c r="G34" s="51" t="s">
        <v>81</v>
      </c>
      <c r="H34" s="58"/>
      <c r="I34" s="22">
        <v>16.112</v>
      </c>
      <c r="J34" s="19" t="s">
        <v>79</v>
      </c>
      <c r="K34" s="23">
        <v>0</v>
      </c>
      <c r="L34" s="19"/>
      <c r="M34" s="24">
        <f>ROUND(I34*K34,0)</f>
        <v>0</v>
      </c>
      <c r="N34" s="41"/>
      <c r="O34" s="19"/>
      <c r="P34" s="25">
        <v>0.16</v>
      </c>
      <c r="Q34" s="22">
        <f>ROUND(I34*P34,3)</f>
        <v>2.578</v>
      </c>
      <c r="R34" s="25">
        <v>0</v>
      </c>
      <c r="S34" s="26">
        <f>ROUND(M34*R34,2)</f>
        <v>0</v>
      </c>
      <c r="T34" s="25">
        <v>1</v>
      </c>
      <c r="U34" s="26">
        <f>ROUND(M34*T34,2)</f>
        <v>0</v>
      </c>
    </row>
    <row r="35" spans="1:21" s="27" customFormat="1" ht="25.5" customHeight="1">
      <c r="A35" s="19" t="s">
        <v>45</v>
      </c>
      <c r="B35" s="19">
        <v>2</v>
      </c>
      <c r="C35" s="19">
        <v>0</v>
      </c>
      <c r="D35" s="20">
        <v>1412361</v>
      </c>
      <c r="E35" s="19" t="s">
        <v>41</v>
      </c>
      <c r="F35" s="21" t="s">
        <v>82</v>
      </c>
      <c r="G35" s="51" t="s">
        <v>83</v>
      </c>
      <c r="H35" s="52"/>
      <c r="I35" s="22">
        <v>16.112</v>
      </c>
      <c r="J35" s="19" t="s">
        <v>79</v>
      </c>
      <c r="K35" s="23">
        <v>0</v>
      </c>
      <c r="L35" s="19"/>
      <c r="M35" s="24">
        <f>ROUND(I35*K35,0)</f>
        <v>0</v>
      </c>
      <c r="N35" s="41"/>
      <c r="O35" s="19"/>
      <c r="P35" s="25">
        <v>0.235</v>
      </c>
      <c r="Q35" s="22">
        <f>ROUND(I35*P35,3)</f>
        <v>3.786</v>
      </c>
      <c r="R35" s="25">
        <v>0</v>
      </c>
      <c r="S35" s="26">
        <f>ROUND(M35*R35,2)</f>
        <v>0</v>
      </c>
      <c r="T35" s="25">
        <v>1</v>
      </c>
      <c r="U35" s="26">
        <f>ROUND(M35*T35,2)</f>
        <v>0</v>
      </c>
    </row>
    <row r="36" spans="1:21" s="27" customFormat="1" ht="25.5" customHeight="1">
      <c r="A36" s="19" t="s">
        <v>45</v>
      </c>
      <c r="B36" s="19">
        <v>3</v>
      </c>
      <c r="C36" s="19">
        <v>0</v>
      </c>
      <c r="D36" s="20">
        <v>1412367</v>
      </c>
      <c r="E36" s="19" t="s">
        <v>41</v>
      </c>
      <c r="F36" s="21" t="s">
        <v>84</v>
      </c>
      <c r="G36" s="51" t="s">
        <v>85</v>
      </c>
      <c r="H36" s="52"/>
      <c r="I36" s="22">
        <v>16</v>
      </c>
      <c r="J36" s="19" t="s">
        <v>79</v>
      </c>
      <c r="K36" s="23">
        <v>0</v>
      </c>
      <c r="L36" s="19"/>
      <c r="M36" s="24">
        <f>ROUND(I36*K36,0)</f>
        <v>0</v>
      </c>
      <c r="N36" s="41"/>
      <c r="O36" s="19"/>
      <c r="P36" s="25">
        <v>0.11</v>
      </c>
      <c r="Q36" s="22">
        <f>ROUND(I36*P36,3)</f>
        <v>1.76</v>
      </c>
      <c r="R36" s="25">
        <v>0</v>
      </c>
      <c r="S36" s="26">
        <f>ROUND(M36*R36,2)</f>
        <v>0</v>
      </c>
      <c r="T36" s="25">
        <v>1</v>
      </c>
      <c r="U36" s="26">
        <f>ROUND(M36*T36,2)</f>
        <v>0</v>
      </c>
    </row>
    <row r="37" spans="1:21" s="27" customFormat="1" ht="25.5" customHeight="1">
      <c r="A37" s="19" t="s">
        <v>45</v>
      </c>
      <c r="B37" s="19">
        <v>4</v>
      </c>
      <c r="C37" s="19">
        <v>0</v>
      </c>
      <c r="D37" s="20">
        <v>1412372</v>
      </c>
      <c r="E37" s="19" t="s">
        <v>41</v>
      </c>
      <c r="F37" s="21" t="s">
        <v>86</v>
      </c>
      <c r="G37" s="51" t="s">
        <v>87</v>
      </c>
      <c r="H37" s="52"/>
      <c r="I37" s="22">
        <v>16.112</v>
      </c>
      <c r="J37" s="19" t="s">
        <v>79</v>
      </c>
      <c r="K37" s="23">
        <v>0</v>
      </c>
      <c r="L37" s="19"/>
      <c r="M37" s="24">
        <f>ROUND(I37*K37,0)</f>
        <v>0</v>
      </c>
      <c r="N37" s="41"/>
      <c r="O37" s="19"/>
      <c r="P37" s="25">
        <v>0.098</v>
      </c>
      <c r="Q37" s="22">
        <f>ROUND(I37*P37,3)</f>
        <v>1.579</v>
      </c>
      <c r="R37" s="25">
        <v>0</v>
      </c>
      <c r="S37" s="26">
        <f>ROUND(M37*R37,2)</f>
        <v>0</v>
      </c>
      <c r="T37" s="25">
        <v>1</v>
      </c>
      <c r="U37" s="26">
        <f>ROUND(M37*T37,2)</f>
        <v>0</v>
      </c>
    </row>
    <row r="38" spans="2:17" ht="3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9"/>
      <c r="O38" s="4"/>
      <c r="P38" s="4"/>
      <c r="Q38" s="4"/>
    </row>
    <row r="39" spans="2:21" ht="15" customHeight="1">
      <c r="B39" s="54" t="s">
        <v>40</v>
      </c>
      <c r="C39" s="48"/>
      <c r="D39" s="48"/>
      <c r="E39" s="48"/>
      <c r="F39" s="9" t="s">
        <v>77</v>
      </c>
      <c r="G39" s="10" t="s">
        <v>78</v>
      </c>
      <c r="M39" s="12">
        <f>ROUND(SUBTOTAL(9,M33:M38),0)</f>
        <v>0</v>
      </c>
      <c r="O39" s="13">
        <f>ROUND(SUBTOTAL(9,O33:O38),3)</f>
        <v>0</v>
      </c>
      <c r="Q39" s="13">
        <f>ROUND(SUBTOTAL(9,Q33:Q38),3)</f>
        <v>9.703</v>
      </c>
      <c r="S39" s="1">
        <f>ROUND(SUBTOTAL(9,S33:S38),2)</f>
        <v>0</v>
      </c>
      <c r="U39" s="1">
        <f>ROUND(SUBTOTAL(9,U33:U38),2)</f>
        <v>0</v>
      </c>
    </row>
    <row r="40" ht="12.75" customHeight="1"/>
    <row r="41" spans="1:17" ht="15" customHeight="1">
      <c r="A41" s="1" t="s">
        <v>18</v>
      </c>
      <c r="B41" s="46"/>
      <c r="C41" s="46"/>
      <c r="D41" s="46"/>
      <c r="E41" s="46"/>
      <c r="F41" s="7" t="s">
        <v>88</v>
      </c>
      <c r="G41" s="53" t="s">
        <v>89</v>
      </c>
      <c r="H41" s="46"/>
      <c r="I41" s="46"/>
      <c r="J41" s="46"/>
      <c r="K41" s="46"/>
      <c r="L41" s="46"/>
      <c r="M41" s="46"/>
      <c r="N41" s="39"/>
      <c r="O41" s="4"/>
      <c r="P41" s="4"/>
      <c r="Q41" s="4"/>
    </row>
    <row r="42" ht="3" customHeight="1"/>
    <row r="43" spans="1:21" ht="12.75" customHeight="1">
      <c r="A43" s="1" t="s">
        <v>45</v>
      </c>
      <c r="B43" s="1">
        <v>1</v>
      </c>
      <c r="C43" s="1">
        <v>0</v>
      </c>
      <c r="D43" s="3">
        <v>1170181</v>
      </c>
      <c r="E43" s="1" t="s">
        <v>41</v>
      </c>
      <c r="F43" s="8" t="s">
        <v>90</v>
      </c>
      <c r="G43" s="55" t="s">
        <v>91</v>
      </c>
      <c r="H43" s="56"/>
      <c r="I43" s="14">
        <v>2.436</v>
      </c>
      <c r="J43" s="1" t="s">
        <v>44</v>
      </c>
      <c r="K43" s="15">
        <v>0</v>
      </c>
      <c r="M43" s="16">
        <f aca="true" t="shared" si="3" ref="M43:M60">ROUND(I43*K43,0)</f>
        <v>0</v>
      </c>
      <c r="N43" s="42"/>
      <c r="O43" s="14"/>
      <c r="R43" s="17">
        <v>0</v>
      </c>
      <c r="S43" s="18">
        <f aca="true" t="shared" si="4" ref="S43:S60">ROUND(M43*R43,2)</f>
        <v>0</v>
      </c>
      <c r="T43" s="17">
        <v>1</v>
      </c>
      <c r="U43" s="18">
        <f aca="true" t="shared" si="5" ref="U43:U60">ROUND(M43*T43,2)</f>
        <v>0</v>
      </c>
    </row>
    <row r="44" spans="1:21" ht="12.75" customHeight="1">
      <c r="A44" s="1" t="s">
        <v>45</v>
      </c>
      <c r="B44" s="1">
        <v>2</v>
      </c>
      <c r="C44" s="1">
        <v>0</v>
      </c>
      <c r="D44" s="3">
        <v>1170201</v>
      </c>
      <c r="E44" s="1" t="s">
        <v>41</v>
      </c>
      <c r="F44" s="8" t="s">
        <v>92</v>
      </c>
      <c r="G44" s="55" t="s">
        <v>93</v>
      </c>
      <c r="H44" s="57"/>
      <c r="I44" s="14">
        <v>7.929</v>
      </c>
      <c r="J44" s="1" t="s">
        <v>79</v>
      </c>
      <c r="K44" s="15">
        <v>0</v>
      </c>
      <c r="M44" s="16">
        <f t="shared" si="3"/>
        <v>0</v>
      </c>
      <c r="N44" s="42"/>
      <c r="O44" s="14"/>
      <c r="R44" s="17">
        <v>0</v>
      </c>
      <c r="S44" s="18">
        <f t="shared" si="4"/>
        <v>0</v>
      </c>
      <c r="T44" s="17">
        <v>1</v>
      </c>
      <c r="U44" s="18">
        <f t="shared" si="5"/>
        <v>0</v>
      </c>
    </row>
    <row r="45" spans="1:21" ht="12.75" customHeight="1">
      <c r="A45" s="1" t="s">
        <v>45</v>
      </c>
      <c r="B45" s="1">
        <v>3</v>
      </c>
      <c r="C45" s="1">
        <v>0</v>
      </c>
      <c r="D45" s="3">
        <v>1170202</v>
      </c>
      <c r="E45" s="1" t="s">
        <v>41</v>
      </c>
      <c r="F45" s="8" t="s">
        <v>94</v>
      </c>
      <c r="G45" s="55" t="s">
        <v>95</v>
      </c>
      <c r="H45" s="57"/>
      <c r="I45" s="14">
        <v>7.929</v>
      </c>
      <c r="J45" s="1" t="s">
        <v>79</v>
      </c>
      <c r="K45" s="15">
        <v>0</v>
      </c>
      <c r="M45" s="16">
        <f t="shared" si="3"/>
        <v>0</v>
      </c>
      <c r="N45" s="42"/>
      <c r="O45" s="14"/>
      <c r="R45" s="17">
        <v>0</v>
      </c>
      <c r="S45" s="18">
        <f t="shared" si="4"/>
        <v>0</v>
      </c>
      <c r="T45" s="17">
        <v>1</v>
      </c>
      <c r="U45" s="18">
        <f t="shared" si="5"/>
        <v>0</v>
      </c>
    </row>
    <row r="46" spans="1:21" s="27" customFormat="1" ht="38.25" customHeight="1">
      <c r="A46" s="19" t="s">
        <v>45</v>
      </c>
      <c r="B46" s="19">
        <v>4</v>
      </c>
      <c r="C46" s="19">
        <v>0</v>
      </c>
      <c r="D46" s="20">
        <v>1170209</v>
      </c>
      <c r="E46" s="19" t="s">
        <v>41</v>
      </c>
      <c r="F46" s="21" t="s">
        <v>96</v>
      </c>
      <c r="G46" s="51" t="s">
        <v>97</v>
      </c>
      <c r="H46" s="52"/>
      <c r="I46" s="22">
        <v>0.195</v>
      </c>
      <c r="J46" s="19" t="s">
        <v>68</v>
      </c>
      <c r="K46" s="23">
        <v>0</v>
      </c>
      <c r="L46" s="19"/>
      <c r="M46" s="24">
        <f t="shared" si="3"/>
        <v>0</v>
      </c>
      <c r="N46" s="43"/>
      <c r="O46" s="22"/>
      <c r="P46" s="19"/>
      <c r="Q46" s="19"/>
      <c r="R46" s="25">
        <v>0</v>
      </c>
      <c r="S46" s="26">
        <f t="shared" si="4"/>
        <v>0</v>
      </c>
      <c r="T46" s="25">
        <v>1</v>
      </c>
      <c r="U46" s="26">
        <f t="shared" si="5"/>
        <v>0</v>
      </c>
    </row>
    <row r="47" spans="1:21" s="27" customFormat="1" ht="12.75" customHeight="1">
      <c r="A47" s="19" t="s">
        <v>45</v>
      </c>
      <c r="B47" s="19">
        <v>5</v>
      </c>
      <c r="C47" s="19">
        <v>0</v>
      </c>
      <c r="D47" s="20">
        <v>1170263</v>
      </c>
      <c r="E47" s="19" t="s">
        <v>41</v>
      </c>
      <c r="F47" s="21" t="s">
        <v>98</v>
      </c>
      <c r="G47" s="51" t="s">
        <v>99</v>
      </c>
      <c r="H47" s="52"/>
      <c r="I47" s="22">
        <v>8.306</v>
      </c>
      <c r="J47" s="19" t="s">
        <v>44</v>
      </c>
      <c r="K47" s="23">
        <v>0</v>
      </c>
      <c r="L47" s="19"/>
      <c r="M47" s="24">
        <f t="shared" si="3"/>
        <v>0</v>
      </c>
      <c r="N47" s="43"/>
      <c r="O47" s="22"/>
      <c r="P47" s="19"/>
      <c r="Q47" s="19"/>
      <c r="R47" s="25">
        <v>0</v>
      </c>
      <c r="S47" s="26">
        <f t="shared" si="4"/>
        <v>0</v>
      </c>
      <c r="T47" s="25">
        <v>1</v>
      </c>
      <c r="U47" s="26">
        <f t="shared" si="5"/>
        <v>0</v>
      </c>
    </row>
    <row r="48" spans="1:21" s="27" customFormat="1" ht="12.75" customHeight="1">
      <c r="A48" s="19" t="s">
        <v>45</v>
      </c>
      <c r="B48" s="19">
        <v>6</v>
      </c>
      <c r="C48" s="19">
        <v>0</v>
      </c>
      <c r="D48" s="20">
        <v>1170294</v>
      </c>
      <c r="E48" s="19" t="s">
        <v>41</v>
      </c>
      <c r="F48" s="21" t="s">
        <v>100</v>
      </c>
      <c r="G48" s="51" t="s">
        <v>101</v>
      </c>
      <c r="H48" s="52"/>
      <c r="I48" s="22">
        <v>36.192</v>
      </c>
      <c r="J48" s="19" t="s">
        <v>79</v>
      </c>
      <c r="K48" s="23">
        <v>0</v>
      </c>
      <c r="L48" s="19"/>
      <c r="M48" s="24">
        <f t="shared" si="3"/>
        <v>0</v>
      </c>
      <c r="N48" s="43"/>
      <c r="O48" s="22"/>
      <c r="P48" s="19"/>
      <c r="Q48" s="19"/>
      <c r="R48" s="25">
        <v>0</v>
      </c>
      <c r="S48" s="26">
        <f t="shared" si="4"/>
        <v>0</v>
      </c>
      <c r="T48" s="25">
        <v>1</v>
      </c>
      <c r="U48" s="26">
        <f t="shared" si="5"/>
        <v>0</v>
      </c>
    </row>
    <row r="49" spans="1:21" s="27" customFormat="1" ht="12.75" customHeight="1">
      <c r="A49" s="19" t="s">
        <v>45</v>
      </c>
      <c r="B49" s="19">
        <v>7</v>
      </c>
      <c r="C49" s="19">
        <v>0</v>
      </c>
      <c r="D49" s="20">
        <v>1170295</v>
      </c>
      <c r="E49" s="19" t="s">
        <v>41</v>
      </c>
      <c r="F49" s="21" t="s">
        <v>102</v>
      </c>
      <c r="G49" s="51" t="s">
        <v>103</v>
      </c>
      <c r="H49" s="52"/>
      <c r="I49" s="22">
        <v>36.192</v>
      </c>
      <c r="J49" s="19" t="s">
        <v>79</v>
      </c>
      <c r="K49" s="23">
        <v>0</v>
      </c>
      <c r="L49" s="19"/>
      <c r="M49" s="24">
        <f t="shared" si="3"/>
        <v>0</v>
      </c>
      <c r="N49" s="43"/>
      <c r="O49" s="22"/>
      <c r="P49" s="19"/>
      <c r="Q49" s="19"/>
      <c r="R49" s="25">
        <v>0</v>
      </c>
      <c r="S49" s="26">
        <f t="shared" si="4"/>
        <v>0</v>
      </c>
      <c r="T49" s="25">
        <v>1</v>
      </c>
      <c r="U49" s="26">
        <f t="shared" si="5"/>
        <v>0</v>
      </c>
    </row>
    <row r="50" spans="1:21" s="27" customFormat="1" ht="25.5" customHeight="1">
      <c r="A50" s="19" t="s">
        <v>45</v>
      </c>
      <c r="B50" s="19">
        <v>8</v>
      </c>
      <c r="C50" s="19">
        <v>0</v>
      </c>
      <c r="D50" s="20">
        <v>1170302</v>
      </c>
      <c r="E50" s="19" t="s">
        <v>41</v>
      </c>
      <c r="F50" s="21" t="s">
        <v>104</v>
      </c>
      <c r="G50" s="51" t="s">
        <v>105</v>
      </c>
      <c r="H50" s="52"/>
      <c r="I50" s="22">
        <v>0.549</v>
      </c>
      <c r="J50" s="19" t="s">
        <v>68</v>
      </c>
      <c r="K50" s="23">
        <v>0</v>
      </c>
      <c r="L50" s="19"/>
      <c r="M50" s="24">
        <f t="shared" si="3"/>
        <v>0</v>
      </c>
      <c r="N50" s="43"/>
      <c r="O50" s="22"/>
      <c r="P50" s="19"/>
      <c r="Q50" s="19"/>
      <c r="R50" s="25">
        <v>0</v>
      </c>
      <c r="S50" s="26">
        <f t="shared" si="4"/>
        <v>0</v>
      </c>
      <c r="T50" s="25">
        <v>1</v>
      </c>
      <c r="U50" s="26">
        <f t="shared" si="5"/>
        <v>0</v>
      </c>
    </row>
    <row r="51" spans="1:21" s="27" customFormat="1" ht="12.75" customHeight="1">
      <c r="A51" s="19" t="s">
        <v>45</v>
      </c>
      <c r="B51" s="19">
        <v>9</v>
      </c>
      <c r="C51" s="19">
        <v>0</v>
      </c>
      <c r="D51" s="20">
        <v>1170263</v>
      </c>
      <c r="E51" s="19" t="s">
        <v>41</v>
      </c>
      <c r="F51" s="21" t="s">
        <v>98</v>
      </c>
      <c r="G51" s="51" t="s">
        <v>106</v>
      </c>
      <c r="H51" s="52"/>
      <c r="I51" s="22">
        <v>0.113</v>
      </c>
      <c r="J51" s="19" t="s">
        <v>44</v>
      </c>
      <c r="K51" s="23">
        <v>0</v>
      </c>
      <c r="L51" s="19"/>
      <c r="M51" s="24">
        <f t="shared" si="3"/>
        <v>0</v>
      </c>
      <c r="N51" s="43"/>
      <c r="O51" s="22"/>
      <c r="P51" s="19"/>
      <c r="Q51" s="19"/>
      <c r="R51" s="25">
        <v>0</v>
      </c>
      <c r="S51" s="26">
        <f t="shared" si="4"/>
        <v>0</v>
      </c>
      <c r="T51" s="25">
        <v>1</v>
      </c>
      <c r="U51" s="26">
        <f t="shared" si="5"/>
        <v>0</v>
      </c>
    </row>
    <row r="52" spans="1:21" s="27" customFormat="1" ht="12.75" customHeight="1">
      <c r="A52" s="19" t="s">
        <v>45</v>
      </c>
      <c r="B52" s="19">
        <v>10</v>
      </c>
      <c r="C52" s="19">
        <v>0</v>
      </c>
      <c r="D52" s="20">
        <v>1170294</v>
      </c>
      <c r="E52" s="19" t="s">
        <v>41</v>
      </c>
      <c r="F52" s="21" t="s">
        <v>100</v>
      </c>
      <c r="G52" s="51" t="s">
        <v>107</v>
      </c>
      <c r="H52" s="52"/>
      <c r="I52" s="22">
        <v>0.225</v>
      </c>
      <c r="J52" s="19" t="s">
        <v>79</v>
      </c>
      <c r="K52" s="23">
        <v>0</v>
      </c>
      <c r="L52" s="19"/>
      <c r="M52" s="24">
        <f t="shared" si="3"/>
        <v>0</v>
      </c>
      <c r="N52" s="43"/>
      <c r="O52" s="22"/>
      <c r="P52" s="19"/>
      <c r="Q52" s="19"/>
      <c r="R52" s="25">
        <v>0</v>
      </c>
      <c r="S52" s="26">
        <f t="shared" si="4"/>
        <v>0</v>
      </c>
      <c r="T52" s="25">
        <v>1</v>
      </c>
      <c r="U52" s="26">
        <f t="shared" si="5"/>
        <v>0</v>
      </c>
    </row>
    <row r="53" spans="1:21" s="27" customFormat="1" ht="12.75" customHeight="1">
      <c r="A53" s="19" t="s">
        <v>45</v>
      </c>
      <c r="B53" s="19">
        <v>11</v>
      </c>
      <c r="C53" s="19">
        <v>0</v>
      </c>
      <c r="D53" s="20">
        <v>1170295</v>
      </c>
      <c r="E53" s="19" t="s">
        <v>41</v>
      </c>
      <c r="F53" s="21" t="s">
        <v>102</v>
      </c>
      <c r="G53" s="51" t="s">
        <v>103</v>
      </c>
      <c r="H53" s="52"/>
      <c r="I53" s="22">
        <v>0.225</v>
      </c>
      <c r="J53" s="19" t="s">
        <v>79</v>
      </c>
      <c r="K53" s="23">
        <v>0</v>
      </c>
      <c r="L53" s="19"/>
      <c r="M53" s="24">
        <f t="shared" si="3"/>
        <v>0</v>
      </c>
      <c r="N53" s="43"/>
      <c r="O53" s="22"/>
      <c r="P53" s="19"/>
      <c r="Q53" s="19"/>
      <c r="R53" s="25">
        <v>0</v>
      </c>
      <c r="S53" s="26">
        <f t="shared" si="4"/>
        <v>0</v>
      </c>
      <c r="T53" s="25">
        <v>1</v>
      </c>
      <c r="U53" s="26">
        <f t="shared" si="5"/>
        <v>0</v>
      </c>
    </row>
    <row r="54" spans="1:21" s="27" customFormat="1" ht="12.75" customHeight="1">
      <c r="A54" s="19" t="s">
        <v>45</v>
      </c>
      <c r="B54" s="19">
        <v>12</v>
      </c>
      <c r="C54" s="19">
        <v>0</v>
      </c>
      <c r="D54" s="20">
        <v>1170411</v>
      </c>
      <c r="E54" s="19" t="s">
        <v>41</v>
      </c>
      <c r="F54" s="21" t="s">
        <v>108</v>
      </c>
      <c r="G54" s="51" t="s">
        <v>109</v>
      </c>
      <c r="H54" s="52"/>
      <c r="I54" s="22">
        <v>4.289</v>
      </c>
      <c r="J54" s="19" t="s">
        <v>44</v>
      </c>
      <c r="K54" s="23">
        <v>0</v>
      </c>
      <c r="L54" s="19"/>
      <c r="M54" s="24">
        <f t="shared" si="3"/>
        <v>0</v>
      </c>
      <c r="N54" s="43"/>
      <c r="O54" s="22"/>
      <c r="P54" s="19"/>
      <c r="Q54" s="19"/>
      <c r="R54" s="25">
        <v>0</v>
      </c>
      <c r="S54" s="26">
        <f t="shared" si="4"/>
        <v>0</v>
      </c>
      <c r="T54" s="25">
        <v>1</v>
      </c>
      <c r="U54" s="26">
        <f t="shared" si="5"/>
        <v>0</v>
      </c>
    </row>
    <row r="55" spans="1:21" s="27" customFormat="1" ht="12.75" customHeight="1">
      <c r="A55" s="19" t="s">
        <v>45</v>
      </c>
      <c r="B55" s="19">
        <v>13</v>
      </c>
      <c r="C55" s="19">
        <v>0</v>
      </c>
      <c r="D55" s="20">
        <v>1170422</v>
      </c>
      <c r="E55" s="19" t="s">
        <v>41</v>
      </c>
      <c r="F55" s="21" t="s">
        <v>110</v>
      </c>
      <c r="G55" s="51" t="s">
        <v>111</v>
      </c>
      <c r="H55" s="52"/>
      <c r="I55" s="22">
        <v>0.24</v>
      </c>
      <c r="J55" s="19" t="s">
        <v>79</v>
      </c>
      <c r="K55" s="23">
        <v>0</v>
      </c>
      <c r="L55" s="19"/>
      <c r="M55" s="24">
        <f t="shared" si="3"/>
        <v>0</v>
      </c>
      <c r="N55" s="43"/>
      <c r="O55" s="22"/>
      <c r="P55" s="19"/>
      <c r="Q55" s="19"/>
      <c r="R55" s="25">
        <v>0</v>
      </c>
      <c r="S55" s="26">
        <f t="shared" si="4"/>
        <v>0</v>
      </c>
      <c r="T55" s="25">
        <v>1</v>
      </c>
      <c r="U55" s="26">
        <f t="shared" si="5"/>
        <v>0</v>
      </c>
    </row>
    <row r="56" spans="1:21" s="27" customFormat="1" ht="12.75" customHeight="1">
      <c r="A56" s="19" t="s">
        <v>45</v>
      </c>
      <c r="B56" s="19">
        <v>14</v>
      </c>
      <c r="C56" s="19">
        <v>0</v>
      </c>
      <c r="D56" s="20">
        <v>1170423</v>
      </c>
      <c r="E56" s="19" t="s">
        <v>41</v>
      </c>
      <c r="F56" s="21" t="s">
        <v>112</v>
      </c>
      <c r="G56" s="51" t="s">
        <v>113</v>
      </c>
      <c r="H56" s="52"/>
      <c r="I56" s="22">
        <v>0.24</v>
      </c>
      <c r="J56" s="19" t="s">
        <v>79</v>
      </c>
      <c r="K56" s="23">
        <v>0</v>
      </c>
      <c r="L56" s="19"/>
      <c r="M56" s="24">
        <f t="shared" si="3"/>
        <v>0</v>
      </c>
      <c r="N56" s="43"/>
      <c r="O56" s="22"/>
      <c r="P56" s="19"/>
      <c r="Q56" s="19"/>
      <c r="R56" s="25">
        <v>0</v>
      </c>
      <c r="S56" s="26">
        <f t="shared" si="4"/>
        <v>0</v>
      </c>
      <c r="T56" s="25">
        <v>1</v>
      </c>
      <c r="U56" s="26">
        <f t="shared" si="5"/>
        <v>0</v>
      </c>
    </row>
    <row r="57" spans="1:21" s="27" customFormat="1" ht="12.75" customHeight="1">
      <c r="A57" s="19" t="s">
        <v>45</v>
      </c>
      <c r="B57" s="19">
        <v>15</v>
      </c>
      <c r="C57" s="19">
        <v>0</v>
      </c>
      <c r="D57" s="20">
        <v>1170424</v>
      </c>
      <c r="E57" s="19" t="s">
        <v>41</v>
      </c>
      <c r="F57" s="21" t="s">
        <v>114</v>
      </c>
      <c r="G57" s="51" t="s">
        <v>115</v>
      </c>
      <c r="H57" s="52"/>
      <c r="I57" s="22">
        <v>28.592</v>
      </c>
      <c r="J57" s="19" t="s">
        <v>79</v>
      </c>
      <c r="K57" s="23">
        <v>0</v>
      </c>
      <c r="L57" s="19"/>
      <c r="M57" s="24">
        <f t="shared" si="3"/>
        <v>0</v>
      </c>
      <c r="N57" s="43"/>
      <c r="O57" s="22"/>
      <c r="P57" s="19"/>
      <c r="Q57" s="19"/>
      <c r="R57" s="25">
        <v>0</v>
      </c>
      <c r="S57" s="26">
        <f t="shared" si="4"/>
        <v>0</v>
      </c>
      <c r="T57" s="25">
        <v>1</v>
      </c>
      <c r="U57" s="26">
        <f t="shared" si="5"/>
        <v>0</v>
      </c>
    </row>
    <row r="58" spans="1:21" s="27" customFormat="1" ht="12.75" customHeight="1">
      <c r="A58" s="19" t="s">
        <v>45</v>
      </c>
      <c r="B58" s="19">
        <v>16</v>
      </c>
      <c r="C58" s="19">
        <v>0</v>
      </c>
      <c r="D58" s="20">
        <v>1170425</v>
      </c>
      <c r="E58" s="19" t="s">
        <v>41</v>
      </c>
      <c r="F58" s="21" t="s">
        <v>116</v>
      </c>
      <c r="G58" s="51" t="s">
        <v>117</v>
      </c>
      <c r="H58" s="52"/>
      <c r="I58" s="22">
        <v>28.592</v>
      </c>
      <c r="J58" s="19" t="s">
        <v>79</v>
      </c>
      <c r="K58" s="23">
        <v>0</v>
      </c>
      <c r="L58" s="19"/>
      <c r="M58" s="24">
        <f t="shared" si="3"/>
        <v>0</v>
      </c>
      <c r="N58" s="43"/>
      <c r="O58" s="22"/>
      <c r="P58" s="19"/>
      <c r="Q58" s="19"/>
      <c r="R58" s="25">
        <v>0</v>
      </c>
      <c r="S58" s="26">
        <f t="shared" si="4"/>
        <v>0</v>
      </c>
      <c r="T58" s="25">
        <v>1</v>
      </c>
      <c r="U58" s="26">
        <f t="shared" si="5"/>
        <v>0</v>
      </c>
    </row>
    <row r="59" spans="1:21" s="27" customFormat="1" ht="38.25" customHeight="1">
      <c r="A59" s="19" t="s">
        <v>45</v>
      </c>
      <c r="B59" s="19">
        <v>17</v>
      </c>
      <c r="C59" s="19">
        <v>0</v>
      </c>
      <c r="D59" s="20">
        <v>1170445</v>
      </c>
      <c r="E59" s="19" t="s">
        <v>41</v>
      </c>
      <c r="F59" s="21" t="s">
        <v>118</v>
      </c>
      <c r="G59" s="51" t="s">
        <v>119</v>
      </c>
      <c r="H59" s="52"/>
      <c r="I59" s="22">
        <v>0.343</v>
      </c>
      <c r="J59" s="19" t="s">
        <v>68</v>
      </c>
      <c r="K59" s="23">
        <v>0</v>
      </c>
      <c r="L59" s="19"/>
      <c r="M59" s="24">
        <f t="shared" si="3"/>
        <v>0</v>
      </c>
      <c r="N59" s="43"/>
      <c r="O59" s="22"/>
      <c r="P59" s="19"/>
      <c r="Q59" s="19"/>
      <c r="R59" s="25">
        <v>0</v>
      </c>
      <c r="S59" s="26">
        <f t="shared" si="4"/>
        <v>0</v>
      </c>
      <c r="T59" s="25">
        <v>1</v>
      </c>
      <c r="U59" s="26">
        <f t="shared" si="5"/>
        <v>0</v>
      </c>
    </row>
    <row r="60" spans="1:21" s="27" customFormat="1" ht="12.75" customHeight="1">
      <c r="A60" s="19" t="s">
        <v>45</v>
      </c>
      <c r="B60" s="19">
        <v>18</v>
      </c>
      <c r="C60" s="19">
        <v>0</v>
      </c>
      <c r="D60" s="20">
        <v>1290006</v>
      </c>
      <c r="E60" s="19" t="s">
        <v>41</v>
      </c>
      <c r="F60" s="21" t="s">
        <v>120</v>
      </c>
      <c r="G60" s="51" t="s">
        <v>121</v>
      </c>
      <c r="H60" s="52"/>
      <c r="I60" s="22">
        <v>0.12</v>
      </c>
      <c r="J60" s="19" t="s">
        <v>44</v>
      </c>
      <c r="K60" s="23">
        <v>0</v>
      </c>
      <c r="L60" s="19"/>
      <c r="M60" s="24">
        <f t="shared" si="3"/>
        <v>0</v>
      </c>
      <c r="N60" s="43"/>
      <c r="O60" s="22">
        <f>ROUND(I60*N60,3)</f>
        <v>0</v>
      </c>
      <c r="P60" s="19"/>
      <c r="Q60" s="19"/>
      <c r="R60" s="25">
        <v>0</v>
      </c>
      <c r="S60" s="26">
        <f t="shared" si="4"/>
        <v>0</v>
      </c>
      <c r="T60" s="25">
        <v>1</v>
      </c>
      <c r="U60" s="26">
        <f t="shared" si="5"/>
        <v>0</v>
      </c>
    </row>
    <row r="61" spans="2:17" ht="3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9"/>
      <c r="O61" s="4"/>
      <c r="P61" s="4"/>
      <c r="Q61" s="4"/>
    </row>
    <row r="62" spans="2:21" ht="15" customHeight="1">
      <c r="B62" s="54" t="s">
        <v>40</v>
      </c>
      <c r="C62" s="48"/>
      <c r="D62" s="48"/>
      <c r="E62" s="48"/>
      <c r="F62" s="9" t="s">
        <v>88</v>
      </c>
      <c r="G62" s="10" t="s">
        <v>89</v>
      </c>
      <c r="M62" s="12">
        <f>ROUND(SUBTOTAL(9,M42:M61),0)</f>
        <v>0</v>
      </c>
      <c r="O62" s="13">
        <f>ROUND(SUBTOTAL(9,O42:O61),3)</f>
        <v>0</v>
      </c>
      <c r="Q62" s="13">
        <f>ROUND(SUBTOTAL(9,Q42:Q61),3)</f>
        <v>0</v>
      </c>
      <c r="S62" s="1">
        <f>ROUND(SUBTOTAL(9,S42:S61),2)</f>
        <v>0</v>
      </c>
      <c r="U62" s="1">
        <f>ROUND(SUBTOTAL(9,U42:U61),2)</f>
        <v>0</v>
      </c>
    </row>
    <row r="63" ht="12.75" customHeight="1"/>
    <row r="64" spans="1:17" ht="15" customHeight="1">
      <c r="A64" s="1" t="s">
        <v>18</v>
      </c>
      <c r="B64" s="46"/>
      <c r="C64" s="46"/>
      <c r="D64" s="46"/>
      <c r="E64" s="46"/>
      <c r="F64" s="7" t="s">
        <v>122</v>
      </c>
      <c r="G64" s="53" t="s">
        <v>123</v>
      </c>
      <c r="H64" s="46"/>
      <c r="I64" s="46"/>
      <c r="J64" s="46"/>
      <c r="K64" s="46"/>
      <c r="L64" s="46"/>
      <c r="M64" s="46"/>
      <c r="N64" s="39"/>
      <c r="O64" s="4"/>
      <c r="P64" s="4"/>
      <c r="Q64" s="4"/>
    </row>
    <row r="65" ht="3" customHeight="1"/>
    <row r="66" spans="1:21" s="27" customFormat="1" ht="38.25" customHeight="1">
      <c r="A66" s="19" t="s">
        <v>45</v>
      </c>
      <c r="B66" s="19">
        <v>1</v>
      </c>
      <c r="C66" s="19">
        <v>0</v>
      </c>
      <c r="D66" s="20">
        <v>1010770</v>
      </c>
      <c r="E66" s="19" t="s">
        <v>41</v>
      </c>
      <c r="F66" s="21" t="s">
        <v>124</v>
      </c>
      <c r="G66" s="51" t="s">
        <v>125</v>
      </c>
      <c r="H66" s="58"/>
      <c r="I66" s="22">
        <v>16.112</v>
      </c>
      <c r="J66" s="19" t="s">
        <v>79</v>
      </c>
      <c r="K66" s="23">
        <v>0</v>
      </c>
      <c r="L66" s="19"/>
      <c r="M66" s="24">
        <f>ROUND(I66*K66,0)</f>
        <v>0</v>
      </c>
      <c r="N66" s="41"/>
      <c r="O66" s="19"/>
      <c r="P66" s="19"/>
      <c r="Q66" s="19"/>
      <c r="R66" s="25">
        <v>0</v>
      </c>
      <c r="S66" s="26">
        <f>ROUND(M66*R66,2)</f>
        <v>0</v>
      </c>
      <c r="T66" s="25">
        <v>1</v>
      </c>
      <c r="U66" s="26">
        <f>ROUND(M66*T66,2)</f>
        <v>0</v>
      </c>
    </row>
    <row r="67" spans="2:17" ht="3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9"/>
      <c r="O67" s="4"/>
      <c r="P67" s="4"/>
      <c r="Q67" s="4"/>
    </row>
    <row r="68" spans="2:21" ht="15" customHeight="1">
      <c r="B68" s="54" t="s">
        <v>40</v>
      </c>
      <c r="C68" s="48"/>
      <c r="D68" s="48"/>
      <c r="E68" s="48"/>
      <c r="F68" s="9" t="s">
        <v>122</v>
      </c>
      <c r="G68" s="10" t="s">
        <v>123</v>
      </c>
      <c r="M68" s="12">
        <f>ROUND(SUBTOTAL(9,M65:M67),0)</f>
        <v>0</v>
      </c>
      <c r="O68" s="13">
        <f>ROUND(SUBTOTAL(9,O65:O67),3)</f>
        <v>0</v>
      </c>
      <c r="Q68" s="13">
        <f>ROUND(SUBTOTAL(9,Q65:Q67),3)</f>
        <v>0</v>
      </c>
      <c r="S68" s="1">
        <f>ROUND(SUBTOTAL(9,S65:S67),2)</f>
        <v>0</v>
      </c>
      <c r="U68" s="1">
        <f>ROUND(SUBTOTAL(9,U65:U67),2)</f>
        <v>0</v>
      </c>
    </row>
    <row r="69" ht="12.75" customHeight="1"/>
    <row r="70" spans="1:17" ht="15" customHeight="1">
      <c r="A70" s="1" t="s">
        <v>18</v>
      </c>
      <c r="B70" s="46"/>
      <c r="C70" s="46"/>
      <c r="D70" s="46"/>
      <c r="E70" s="46"/>
      <c r="F70" s="7" t="s">
        <v>126</v>
      </c>
      <c r="G70" s="53" t="s">
        <v>127</v>
      </c>
      <c r="H70" s="46"/>
      <c r="I70" s="46"/>
      <c r="J70" s="46"/>
      <c r="K70" s="46"/>
      <c r="L70" s="46"/>
      <c r="M70" s="46"/>
      <c r="N70" s="39"/>
      <c r="O70" s="4"/>
      <c r="P70" s="4"/>
      <c r="Q70" s="4"/>
    </row>
    <row r="71" ht="3" customHeight="1"/>
    <row r="72" spans="1:21" s="27" customFormat="1" ht="25.5" customHeight="1">
      <c r="A72" s="19" t="s">
        <v>45</v>
      </c>
      <c r="B72" s="19">
        <v>1</v>
      </c>
      <c r="C72" s="19">
        <v>0</v>
      </c>
      <c r="D72" s="20">
        <v>1055852</v>
      </c>
      <c r="E72" s="19" t="s">
        <v>41</v>
      </c>
      <c r="F72" s="21" t="s">
        <v>129</v>
      </c>
      <c r="G72" s="51" t="s">
        <v>130</v>
      </c>
      <c r="H72" s="58"/>
      <c r="I72" s="22">
        <v>107</v>
      </c>
      <c r="J72" s="19" t="s">
        <v>128</v>
      </c>
      <c r="K72" s="23">
        <v>0</v>
      </c>
      <c r="L72" s="19"/>
      <c r="M72" s="24">
        <f>ROUND(I72*K72,0)</f>
        <v>0</v>
      </c>
      <c r="N72" s="43"/>
      <c r="O72" s="22">
        <f>ROUND(I72*N72,3)</f>
        <v>0</v>
      </c>
      <c r="P72" s="19"/>
      <c r="Q72" s="19"/>
      <c r="R72" s="25">
        <v>0</v>
      </c>
      <c r="S72" s="26">
        <f>ROUND(M72*R72,2)</f>
        <v>0</v>
      </c>
      <c r="T72" s="25">
        <v>1</v>
      </c>
      <c r="U72" s="26">
        <f>ROUND(M72*T72,2)</f>
        <v>0</v>
      </c>
    </row>
    <row r="73" spans="2:17" ht="3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9"/>
      <c r="O73" s="4"/>
      <c r="P73" s="4"/>
      <c r="Q73" s="4"/>
    </row>
    <row r="74" spans="2:21" ht="15" customHeight="1">
      <c r="B74" s="54" t="s">
        <v>40</v>
      </c>
      <c r="C74" s="48"/>
      <c r="D74" s="48"/>
      <c r="E74" s="48"/>
      <c r="F74" s="9" t="s">
        <v>126</v>
      </c>
      <c r="G74" s="10" t="s">
        <v>127</v>
      </c>
      <c r="M74" s="12">
        <f>ROUND(SUBTOTAL(9,M71:M73),0)</f>
        <v>0</v>
      </c>
      <c r="O74" s="13">
        <f>ROUND(SUBTOTAL(9,O71:O73),3)</f>
        <v>0</v>
      </c>
      <c r="Q74" s="13">
        <f>ROUND(SUBTOTAL(9,Q71:Q73),3)</f>
        <v>0</v>
      </c>
      <c r="S74" s="1">
        <f>ROUND(SUBTOTAL(9,S71:S73),2)</f>
        <v>0</v>
      </c>
      <c r="U74" s="1">
        <f>ROUND(SUBTOTAL(9,U71:U73),2)</f>
        <v>0</v>
      </c>
    </row>
    <row r="75" ht="12.75" customHeight="1"/>
    <row r="76" spans="1:17" ht="15" customHeight="1">
      <c r="A76" s="1" t="s">
        <v>18</v>
      </c>
      <c r="B76" s="46"/>
      <c r="C76" s="46"/>
      <c r="D76" s="46"/>
      <c r="E76" s="46"/>
      <c r="F76" s="7" t="s">
        <v>131</v>
      </c>
      <c r="G76" s="53" t="s">
        <v>132</v>
      </c>
      <c r="H76" s="46"/>
      <c r="I76" s="46"/>
      <c r="J76" s="46"/>
      <c r="K76" s="46"/>
      <c r="L76" s="46"/>
      <c r="M76" s="46"/>
      <c r="N76" s="39"/>
      <c r="O76" s="4"/>
      <c r="P76" s="4"/>
      <c r="Q76" s="4"/>
    </row>
    <row r="77" ht="3" customHeight="1"/>
    <row r="78" spans="1:21" ht="25.5" customHeight="1">
      <c r="A78" s="1" t="s">
        <v>45</v>
      </c>
      <c r="B78" s="1">
        <v>1</v>
      </c>
      <c r="C78" s="1">
        <v>0</v>
      </c>
      <c r="D78" s="3">
        <v>1172183</v>
      </c>
      <c r="E78" s="1" t="s">
        <v>41</v>
      </c>
      <c r="F78" s="8" t="s">
        <v>133</v>
      </c>
      <c r="G78" s="55" t="s">
        <v>134</v>
      </c>
      <c r="H78" s="56"/>
      <c r="I78" s="14">
        <v>5.883</v>
      </c>
      <c r="J78" s="1" t="s">
        <v>79</v>
      </c>
      <c r="K78" s="15">
        <v>0</v>
      </c>
      <c r="M78" s="16">
        <f aca="true" t="shared" si="6" ref="M78:M94">ROUND(I78*K78,0)</f>
        <v>0</v>
      </c>
      <c r="N78" s="42"/>
      <c r="O78" s="14">
        <f aca="true" t="shared" si="7" ref="O78:O84">ROUND(I78*N78,3)</f>
        <v>0</v>
      </c>
      <c r="R78" s="17">
        <v>0</v>
      </c>
      <c r="S78" s="18">
        <f aca="true" t="shared" si="8" ref="S78:S94">ROUND(M78*R78,2)</f>
        <v>0</v>
      </c>
      <c r="T78" s="17">
        <v>1</v>
      </c>
      <c r="U78" s="18">
        <f aca="true" t="shared" si="9" ref="U78:U94">ROUND(M78*T78,2)</f>
        <v>0</v>
      </c>
    </row>
    <row r="79" spans="1:21" s="27" customFormat="1" ht="38.25" customHeight="1">
      <c r="A79" s="19" t="s">
        <v>45</v>
      </c>
      <c r="B79" s="19">
        <v>2</v>
      </c>
      <c r="C79" s="19">
        <v>0</v>
      </c>
      <c r="D79" s="20">
        <v>1172186</v>
      </c>
      <c r="E79" s="19" t="s">
        <v>41</v>
      </c>
      <c r="F79" s="21" t="s">
        <v>135</v>
      </c>
      <c r="G79" s="51" t="s">
        <v>136</v>
      </c>
      <c r="H79" s="52"/>
      <c r="I79" s="22">
        <v>4.7</v>
      </c>
      <c r="J79" s="19" t="s">
        <v>79</v>
      </c>
      <c r="K79" s="23">
        <v>0</v>
      </c>
      <c r="L79" s="19"/>
      <c r="M79" s="24">
        <f t="shared" si="6"/>
        <v>0</v>
      </c>
      <c r="N79" s="43"/>
      <c r="O79" s="22">
        <f t="shared" si="7"/>
        <v>0</v>
      </c>
      <c r="P79" s="19"/>
      <c r="Q79" s="19"/>
      <c r="R79" s="25">
        <v>0</v>
      </c>
      <c r="S79" s="26">
        <f t="shared" si="8"/>
        <v>0</v>
      </c>
      <c r="T79" s="25">
        <v>1</v>
      </c>
      <c r="U79" s="26">
        <f t="shared" si="9"/>
        <v>0</v>
      </c>
    </row>
    <row r="80" spans="1:21" s="27" customFormat="1" ht="25.5" customHeight="1">
      <c r="A80" s="19" t="s">
        <v>45</v>
      </c>
      <c r="B80" s="19">
        <v>3</v>
      </c>
      <c r="C80" s="19">
        <v>0</v>
      </c>
      <c r="D80" s="20">
        <v>1172440</v>
      </c>
      <c r="E80" s="19" t="s">
        <v>41</v>
      </c>
      <c r="F80" s="21" t="s">
        <v>137</v>
      </c>
      <c r="G80" s="51" t="s">
        <v>138</v>
      </c>
      <c r="H80" s="52"/>
      <c r="I80" s="22">
        <v>4.061</v>
      </c>
      <c r="J80" s="19" t="s">
        <v>44</v>
      </c>
      <c r="K80" s="23">
        <v>0</v>
      </c>
      <c r="L80" s="19"/>
      <c r="M80" s="24">
        <f t="shared" si="6"/>
        <v>0</v>
      </c>
      <c r="N80" s="43"/>
      <c r="O80" s="22">
        <f t="shared" si="7"/>
        <v>0</v>
      </c>
      <c r="P80" s="19"/>
      <c r="Q80" s="19"/>
      <c r="R80" s="25">
        <v>0</v>
      </c>
      <c r="S80" s="26">
        <f t="shared" si="8"/>
        <v>0</v>
      </c>
      <c r="T80" s="25">
        <v>1</v>
      </c>
      <c r="U80" s="26">
        <f t="shared" si="9"/>
        <v>0</v>
      </c>
    </row>
    <row r="81" spans="1:21" s="27" customFormat="1" ht="25.5" customHeight="1">
      <c r="A81" s="19" t="s">
        <v>45</v>
      </c>
      <c r="B81" s="19">
        <v>4</v>
      </c>
      <c r="C81" s="19">
        <v>0</v>
      </c>
      <c r="D81" s="20">
        <v>1172444</v>
      </c>
      <c r="E81" s="19" t="s">
        <v>41</v>
      </c>
      <c r="F81" s="21" t="s">
        <v>139</v>
      </c>
      <c r="G81" s="51" t="s">
        <v>140</v>
      </c>
      <c r="H81" s="52"/>
      <c r="I81" s="22">
        <v>2.178</v>
      </c>
      <c r="J81" s="19" t="s">
        <v>44</v>
      </c>
      <c r="K81" s="23">
        <v>0</v>
      </c>
      <c r="L81" s="19"/>
      <c r="M81" s="24">
        <f t="shared" si="6"/>
        <v>0</v>
      </c>
      <c r="N81" s="43"/>
      <c r="O81" s="22">
        <f t="shared" si="7"/>
        <v>0</v>
      </c>
      <c r="P81" s="19"/>
      <c r="Q81" s="19"/>
      <c r="R81" s="25">
        <v>0</v>
      </c>
      <c r="S81" s="26">
        <f t="shared" si="8"/>
        <v>0</v>
      </c>
      <c r="T81" s="25">
        <v>1</v>
      </c>
      <c r="U81" s="26">
        <f t="shared" si="9"/>
        <v>0</v>
      </c>
    </row>
    <row r="82" spans="1:21" s="27" customFormat="1" ht="12.75" customHeight="1">
      <c r="A82" s="19" t="s">
        <v>45</v>
      </c>
      <c r="B82" s="19">
        <v>5</v>
      </c>
      <c r="C82" s="19">
        <v>0</v>
      </c>
      <c r="D82" s="20">
        <v>1172550</v>
      </c>
      <c r="E82" s="19" t="s">
        <v>41</v>
      </c>
      <c r="F82" s="21" t="s">
        <v>141</v>
      </c>
      <c r="G82" s="51" t="s">
        <v>142</v>
      </c>
      <c r="H82" s="52"/>
      <c r="I82" s="22">
        <v>3.528</v>
      </c>
      <c r="J82" s="19" t="s">
        <v>44</v>
      </c>
      <c r="K82" s="23">
        <v>0</v>
      </c>
      <c r="L82" s="19"/>
      <c r="M82" s="24">
        <f t="shared" si="6"/>
        <v>0</v>
      </c>
      <c r="N82" s="43"/>
      <c r="O82" s="22">
        <f t="shared" si="7"/>
        <v>0</v>
      </c>
      <c r="P82" s="19"/>
      <c r="Q82" s="19"/>
      <c r="R82" s="25">
        <v>0</v>
      </c>
      <c r="S82" s="26">
        <f t="shared" si="8"/>
        <v>0</v>
      </c>
      <c r="T82" s="25">
        <v>1</v>
      </c>
      <c r="U82" s="26">
        <f t="shared" si="9"/>
        <v>0</v>
      </c>
    </row>
    <row r="83" spans="1:21" s="27" customFormat="1" ht="25.5" customHeight="1">
      <c r="A83" s="19" t="s">
        <v>45</v>
      </c>
      <c r="B83" s="19">
        <v>6</v>
      </c>
      <c r="C83" s="19">
        <v>0</v>
      </c>
      <c r="D83" s="20">
        <v>1290077</v>
      </c>
      <c r="E83" s="19" t="s">
        <v>41</v>
      </c>
      <c r="F83" s="21" t="s">
        <v>143</v>
      </c>
      <c r="G83" s="51" t="s">
        <v>144</v>
      </c>
      <c r="H83" s="52"/>
      <c r="I83" s="22">
        <v>58.864</v>
      </c>
      <c r="J83" s="19" t="s">
        <v>79</v>
      </c>
      <c r="K83" s="23">
        <v>0</v>
      </c>
      <c r="L83" s="19"/>
      <c r="M83" s="24">
        <f t="shared" si="6"/>
        <v>0</v>
      </c>
      <c r="N83" s="43"/>
      <c r="O83" s="22">
        <f t="shared" si="7"/>
        <v>0</v>
      </c>
      <c r="P83" s="19"/>
      <c r="Q83" s="19"/>
      <c r="R83" s="25">
        <v>0</v>
      </c>
      <c r="S83" s="26">
        <f t="shared" si="8"/>
        <v>0</v>
      </c>
      <c r="T83" s="25">
        <v>1</v>
      </c>
      <c r="U83" s="26">
        <f t="shared" si="9"/>
        <v>0</v>
      </c>
    </row>
    <row r="84" spans="1:21" s="27" customFormat="1" ht="12.75" customHeight="1">
      <c r="A84" s="19" t="s">
        <v>45</v>
      </c>
      <c r="B84" s="19">
        <v>7</v>
      </c>
      <c r="C84" s="19">
        <v>0</v>
      </c>
      <c r="D84" s="20">
        <v>1172561</v>
      </c>
      <c r="E84" s="19" t="s">
        <v>41</v>
      </c>
      <c r="F84" s="21" t="s">
        <v>145</v>
      </c>
      <c r="G84" s="51" t="s">
        <v>146</v>
      </c>
      <c r="H84" s="52"/>
      <c r="I84" s="22">
        <v>0.608</v>
      </c>
      <c r="J84" s="19" t="s">
        <v>79</v>
      </c>
      <c r="K84" s="23">
        <v>0</v>
      </c>
      <c r="L84" s="19"/>
      <c r="M84" s="24">
        <f t="shared" si="6"/>
        <v>0</v>
      </c>
      <c r="N84" s="43"/>
      <c r="O84" s="22">
        <f t="shared" si="7"/>
        <v>0</v>
      </c>
      <c r="P84" s="19"/>
      <c r="Q84" s="19"/>
      <c r="R84" s="25">
        <v>0</v>
      </c>
      <c r="S84" s="26">
        <f t="shared" si="8"/>
        <v>0</v>
      </c>
      <c r="T84" s="25">
        <v>1</v>
      </c>
      <c r="U84" s="26">
        <f t="shared" si="9"/>
        <v>0</v>
      </c>
    </row>
    <row r="85" spans="1:21" s="27" customFormat="1" ht="12.75" customHeight="1">
      <c r="A85" s="19" t="s">
        <v>45</v>
      </c>
      <c r="B85" s="19">
        <v>8</v>
      </c>
      <c r="C85" s="19">
        <v>0</v>
      </c>
      <c r="D85" s="20">
        <v>1172562</v>
      </c>
      <c r="E85" s="19" t="s">
        <v>41</v>
      </c>
      <c r="F85" s="21" t="s">
        <v>147</v>
      </c>
      <c r="G85" s="51" t="s">
        <v>148</v>
      </c>
      <c r="H85" s="52"/>
      <c r="I85" s="22">
        <v>0.608</v>
      </c>
      <c r="J85" s="19" t="s">
        <v>79</v>
      </c>
      <c r="K85" s="23">
        <v>0</v>
      </c>
      <c r="L85" s="19"/>
      <c r="M85" s="24">
        <f t="shared" si="6"/>
        <v>0</v>
      </c>
      <c r="N85" s="43"/>
      <c r="O85" s="22"/>
      <c r="P85" s="19"/>
      <c r="Q85" s="19"/>
      <c r="R85" s="25">
        <v>0</v>
      </c>
      <c r="S85" s="26">
        <f t="shared" si="8"/>
        <v>0</v>
      </c>
      <c r="T85" s="25">
        <v>1</v>
      </c>
      <c r="U85" s="26">
        <f t="shared" si="9"/>
        <v>0</v>
      </c>
    </row>
    <row r="86" spans="1:21" s="27" customFormat="1" ht="12.75" customHeight="1">
      <c r="A86" s="19" t="s">
        <v>45</v>
      </c>
      <c r="B86" s="19">
        <v>9</v>
      </c>
      <c r="C86" s="19">
        <v>0</v>
      </c>
      <c r="D86" s="20">
        <v>1172563</v>
      </c>
      <c r="E86" s="19" t="s">
        <v>41</v>
      </c>
      <c r="F86" s="21" t="s">
        <v>149</v>
      </c>
      <c r="G86" s="51" t="s">
        <v>150</v>
      </c>
      <c r="H86" s="52"/>
      <c r="I86" s="22">
        <v>10.08</v>
      </c>
      <c r="J86" s="19" t="s">
        <v>79</v>
      </c>
      <c r="K86" s="23">
        <v>0</v>
      </c>
      <c r="L86" s="19"/>
      <c r="M86" s="24">
        <f t="shared" si="6"/>
        <v>0</v>
      </c>
      <c r="N86" s="43"/>
      <c r="O86" s="22">
        <f>ROUND(I86*N86,3)</f>
        <v>0</v>
      </c>
      <c r="P86" s="19"/>
      <c r="Q86" s="19"/>
      <c r="R86" s="25">
        <v>0</v>
      </c>
      <c r="S86" s="26">
        <f t="shared" si="8"/>
        <v>0</v>
      </c>
      <c r="T86" s="25">
        <v>1</v>
      </c>
      <c r="U86" s="26">
        <f t="shared" si="9"/>
        <v>0</v>
      </c>
    </row>
    <row r="87" spans="1:21" s="27" customFormat="1" ht="12.75" customHeight="1">
      <c r="A87" s="19" t="s">
        <v>45</v>
      </c>
      <c r="B87" s="19">
        <v>10</v>
      </c>
      <c r="C87" s="19">
        <v>0</v>
      </c>
      <c r="D87" s="20">
        <v>1172564</v>
      </c>
      <c r="E87" s="19" t="s">
        <v>41</v>
      </c>
      <c r="F87" s="21" t="s">
        <v>151</v>
      </c>
      <c r="G87" s="51" t="s">
        <v>152</v>
      </c>
      <c r="H87" s="52"/>
      <c r="I87" s="22">
        <v>10.08</v>
      </c>
      <c r="J87" s="19" t="s">
        <v>79</v>
      </c>
      <c r="K87" s="23">
        <v>0</v>
      </c>
      <c r="L87" s="19"/>
      <c r="M87" s="24">
        <f t="shared" si="6"/>
        <v>0</v>
      </c>
      <c r="N87" s="43"/>
      <c r="O87" s="22"/>
      <c r="P87" s="19"/>
      <c r="Q87" s="19"/>
      <c r="R87" s="25">
        <v>0</v>
      </c>
      <c r="S87" s="26">
        <f t="shared" si="8"/>
        <v>0</v>
      </c>
      <c r="T87" s="25">
        <v>1</v>
      </c>
      <c r="U87" s="26">
        <f t="shared" si="9"/>
        <v>0</v>
      </c>
    </row>
    <row r="88" spans="1:21" s="27" customFormat="1" ht="38.25" customHeight="1">
      <c r="A88" s="19" t="s">
        <v>45</v>
      </c>
      <c r="B88" s="19">
        <v>11</v>
      </c>
      <c r="C88" s="19">
        <v>0</v>
      </c>
      <c r="D88" s="20">
        <v>1172582</v>
      </c>
      <c r="E88" s="19" t="s">
        <v>41</v>
      </c>
      <c r="F88" s="21" t="s">
        <v>153</v>
      </c>
      <c r="G88" s="51" t="s">
        <v>154</v>
      </c>
      <c r="H88" s="52"/>
      <c r="I88" s="22">
        <v>0.529</v>
      </c>
      <c r="J88" s="19" t="s">
        <v>68</v>
      </c>
      <c r="K88" s="23">
        <v>0</v>
      </c>
      <c r="L88" s="19"/>
      <c r="M88" s="24">
        <f t="shared" si="6"/>
        <v>0</v>
      </c>
      <c r="N88" s="43"/>
      <c r="O88" s="22">
        <f>ROUND(I88*N88,3)</f>
        <v>0</v>
      </c>
      <c r="P88" s="19"/>
      <c r="Q88" s="19"/>
      <c r="R88" s="25">
        <v>0</v>
      </c>
      <c r="S88" s="26">
        <f t="shared" si="8"/>
        <v>0</v>
      </c>
      <c r="T88" s="25">
        <v>1</v>
      </c>
      <c r="U88" s="26">
        <f t="shared" si="9"/>
        <v>0</v>
      </c>
    </row>
    <row r="89" spans="1:21" s="27" customFormat="1" ht="25.5" customHeight="1">
      <c r="A89" s="19" t="s">
        <v>45</v>
      </c>
      <c r="B89" s="19">
        <v>12</v>
      </c>
      <c r="C89" s="19">
        <v>0</v>
      </c>
      <c r="D89" s="20">
        <v>1174476</v>
      </c>
      <c r="E89" s="19" t="s">
        <v>41</v>
      </c>
      <c r="F89" s="21" t="s">
        <v>155</v>
      </c>
      <c r="G89" s="51" t="s">
        <v>156</v>
      </c>
      <c r="H89" s="52"/>
      <c r="I89" s="22">
        <v>7.896</v>
      </c>
      <c r="J89" s="19" t="s">
        <v>79</v>
      </c>
      <c r="K89" s="23">
        <v>0</v>
      </c>
      <c r="L89" s="19"/>
      <c r="M89" s="24">
        <f t="shared" si="6"/>
        <v>0</v>
      </c>
      <c r="N89" s="43"/>
      <c r="O89" s="22">
        <f>ROUND(I89*N89,3)</f>
        <v>0</v>
      </c>
      <c r="P89" s="19"/>
      <c r="Q89" s="19"/>
      <c r="R89" s="25">
        <v>0</v>
      </c>
      <c r="S89" s="26">
        <f t="shared" si="8"/>
        <v>0</v>
      </c>
      <c r="T89" s="25">
        <v>1</v>
      </c>
      <c r="U89" s="26">
        <f t="shared" si="9"/>
        <v>0</v>
      </c>
    </row>
    <row r="90" spans="1:21" s="27" customFormat="1" ht="12.75" customHeight="1">
      <c r="A90" s="19" t="s">
        <v>45</v>
      </c>
      <c r="B90" s="19">
        <v>13</v>
      </c>
      <c r="C90" s="19">
        <v>0</v>
      </c>
      <c r="D90" s="20">
        <v>1174215</v>
      </c>
      <c r="E90" s="19" t="s">
        <v>41</v>
      </c>
      <c r="F90" s="21" t="s">
        <v>157</v>
      </c>
      <c r="G90" s="51" t="s">
        <v>158</v>
      </c>
      <c r="H90" s="52"/>
      <c r="I90" s="22">
        <v>2.809</v>
      </c>
      <c r="J90" s="19" t="s">
        <v>44</v>
      </c>
      <c r="K90" s="23">
        <v>0</v>
      </c>
      <c r="L90" s="19"/>
      <c r="M90" s="24">
        <f t="shared" si="6"/>
        <v>0</v>
      </c>
      <c r="N90" s="43"/>
      <c r="O90" s="22">
        <f>ROUND(I90*N90,3)</f>
        <v>0</v>
      </c>
      <c r="P90" s="19"/>
      <c r="Q90" s="19"/>
      <c r="R90" s="25">
        <v>0</v>
      </c>
      <c r="S90" s="26">
        <f t="shared" si="8"/>
        <v>0</v>
      </c>
      <c r="T90" s="25">
        <v>1</v>
      </c>
      <c r="U90" s="26">
        <f t="shared" si="9"/>
        <v>0</v>
      </c>
    </row>
    <row r="91" spans="1:21" s="27" customFormat="1" ht="12.75" customHeight="1">
      <c r="A91" s="19" t="s">
        <v>45</v>
      </c>
      <c r="B91" s="19">
        <v>14</v>
      </c>
      <c r="C91" s="19">
        <v>0</v>
      </c>
      <c r="D91" s="20">
        <v>1174308</v>
      </c>
      <c r="E91" s="19" t="s">
        <v>41</v>
      </c>
      <c r="F91" s="21" t="s">
        <v>159</v>
      </c>
      <c r="G91" s="51" t="s">
        <v>160</v>
      </c>
      <c r="H91" s="52"/>
      <c r="I91" s="22">
        <v>13.863</v>
      </c>
      <c r="J91" s="19" t="s">
        <v>79</v>
      </c>
      <c r="K91" s="23">
        <v>0</v>
      </c>
      <c r="L91" s="19"/>
      <c r="M91" s="24">
        <f t="shared" si="6"/>
        <v>0</v>
      </c>
      <c r="N91" s="43"/>
      <c r="O91" s="22">
        <f>ROUND(I91*N91,3)</f>
        <v>0</v>
      </c>
      <c r="P91" s="19"/>
      <c r="Q91" s="19"/>
      <c r="R91" s="25">
        <v>0</v>
      </c>
      <c r="S91" s="26">
        <f t="shared" si="8"/>
        <v>0</v>
      </c>
      <c r="T91" s="25">
        <v>1</v>
      </c>
      <c r="U91" s="26">
        <f t="shared" si="9"/>
        <v>0</v>
      </c>
    </row>
    <row r="92" spans="1:21" s="27" customFormat="1" ht="12.75" customHeight="1">
      <c r="A92" s="19" t="s">
        <v>45</v>
      </c>
      <c r="B92" s="19">
        <v>15</v>
      </c>
      <c r="C92" s="19">
        <v>0</v>
      </c>
      <c r="D92" s="20">
        <v>1174309</v>
      </c>
      <c r="E92" s="19" t="s">
        <v>41</v>
      </c>
      <c r="F92" s="21" t="s">
        <v>161</v>
      </c>
      <c r="G92" s="51" t="s">
        <v>162</v>
      </c>
      <c r="H92" s="52"/>
      <c r="I92" s="22">
        <v>13.863</v>
      </c>
      <c r="J92" s="19" t="s">
        <v>79</v>
      </c>
      <c r="K92" s="23">
        <v>0</v>
      </c>
      <c r="L92" s="19"/>
      <c r="M92" s="24">
        <f t="shared" si="6"/>
        <v>0</v>
      </c>
      <c r="N92" s="43"/>
      <c r="O92" s="22"/>
      <c r="P92" s="19"/>
      <c r="Q92" s="19"/>
      <c r="R92" s="25">
        <v>0</v>
      </c>
      <c r="S92" s="26">
        <f t="shared" si="8"/>
        <v>0</v>
      </c>
      <c r="T92" s="25">
        <v>1</v>
      </c>
      <c r="U92" s="26">
        <f t="shared" si="9"/>
        <v>0</v>
      </c>
    </row>
    <row r="93" spans="1:21" s="27" customFormat="1" ht="38.25" customHeight="1">
      <c r="A93" s="19" t="s">
        <v>45</v>
      </c>
      <c r="B93" s="19">
        <v>16</v>
      </c>
      <c r="C93" s="19">
        <v>0</v>
      </c>
      <c r="D93" s="20">
        <v>1174316</v>
      </c>
      <c r="E93" s="19" t="s">
        <v>41</v>
      </c>
      <c r="F93" s="21" t="s">
        <v>164</v>
      </c>
      <c r="G93" s="51" t="s">
        <v>165</v>
      </c>
      <c r="H93" s="52"/>
      <c r="I93" s="22">
        <v>0.421</v>
      </c>
      <c r="J93" s="19" t="s">
        <v>68</v>
      </c>
      <c r="K93" s="23">
        <v>0</v>
      </c>
      <c r="L93" s="19"/>
      <c r="M93" s="24">
        <f t="shared" si="6"/>
        <v>0</v>
      </c>
      <c r="N93" s="43"/>
      <c r="O93" s="22">
        <f>ROUND(I93*N93,3)</f>
        <v>0</v>
      </c>
      <c r="P93" s="19"/>
      <c r="Q93" s="19"/>
      <c r="R93" s="25">
        <v>0</v>
      </c>
      <c r="S93" s="26">
        <f t="shared" si="8"/>
        <v>0</v>
      </c>
      <c r="T93" s="25">
        <v>1</v>
      </c>
      <c r="U93" s="26">
        <f t="shared" si="9"/>
        <v>0</v>
      </c>
    </row>
    <row r="94" spans="1:21" s="27" customFormat="1" ht="25.5" customHeight="1">
      <c r="A94" s="19" t="s">
        <v>45</v>
      </c>
      <c r="B94" s="19">
        <v>17</v>
      </c>
      <c r="C94" s="19">
        <v>0</v>
      </c>
      <c r="D94" s="20">
        <v>1174316</v>
      </c>
      <c r="E94" s="19" t="s">
        <v>41</v>
      </c>
      <c r="F94" s="21" t="s">
        <v>163</v>
      </c>
      <c r="G94" s="51" t="s">
        <v>166</v>
      </c>
      <c r="H94" s="52"/>
      <c r="I94" s="22">
        <v>0.021</v>
      </c>
      <c r="J94" s="19" t="s">
        <v>68</v>
      </c>
      <c r="K94" s="23">
        <v>0</v>
      </c>
      <c r="L94" s="19"/>
      <c r="M94" s="24">
        <f t="shared" si="6"/>
        <v>0</v>
      </c>
      <c r="N94" s="43"/>
      <c r="O94" s="22">
        <f>ROUND(I94*N94,3)</f>
        <v>0</v>
      </c>
      <c r="P94" s="19"/>
      <c r="Q94" s="19"/>
      <c r="R94" s="25">
        <v>0</v>
      </c>
      <c r="S94" s="26">
        <f t="shared" si="8"/>
        <v>0</v>
      </c>
      <c r="T94" s="25">
        <v>1</v>
      </c>
      <c r="U94" s="26">
        <f t="shared" si="9"/>
        <v>0</v>
      </c>
    </row>
    <row r="95" spans="2:17" ht="3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39"/>
      <c r="O95" s="4"/>
      <c r="P95" s="4"/>
      <c r="Q95" s="4"/>
    </row>
    <row r="96" spans="2:21" ht="15" customHeight="1">
      <c r="B96" s="54" t="s">
        <v>40</v>
      </c>
      <c r="C96" s="48"/>
      <c r="D96" s="48"/>
      <c r="E96" s="48"/>
      <c r="F96" s="9" t="s">
        <v>131</v>
      </c>
      <c r="G96" s="10" t="s">
        <v>132</v>
      </c>
      <c r="M96" s="12">
        <f>ROUND(SUBTOTAL(9,M77:M95),0)</f>
        <v>0</v>
      </c>
      <c r="O96" s="13">
        <f>ROUND(SUBTOTAL(9,O77:O95),3)</f>
        <v>0</v>
      </c>
      <c r="Q96" s="13">
        <f>ROUND(SUBTOTAL(9,Q77:Q95),3)</f>
        <v>0</v>
      </c>
      <c r="S96" s="1">
        <f>ROUND(SUBTOTAL(9,S77:S95),2)</f>
        <v>0</v>
      </c>
      <c r="U96" s="1">
        <f>ROUND(SUBTOTAL(9,U77:U95),2)</f>
        <v>0</v>
      </c>
    </row>
    <row r="97" ht="12.75" customHeight="1"/>
    <row r="98" spans="1:17" ht="15" customHeight="1">
      <c r="A98" s="1" t="s">
        <v>18</v>
      </c>
      <c r="B98" s="46"/>
      <c r="C98" s="46"/>
      <c r="D98" s="46"/>
      <c r="E98" s="46"/>
      <c r="F98" s="7" t="s">
        <v>167</v>
      </c>
      <c r="G98" s="53" t="s">
        <v>168</v>
      </c>
      <c r="H98" s="46"/>
      <c r="I98" s="46"/>
      <c r="J98" s="46"/>
      <c r="K98" s="46"/>
      <c r="L98" s="46"/>
      <c r="M98" s="46"/>
      <c r="N98" s="39"/>
      <c r="O98" s="4"/>
      <c r="P98" s="4"/>
      <c r="Q98" s="4"/>
    </row>
    <row r="99" ht="3" customHeight="1"/>
    <row r="100" spans="1:21" ht="12.75" customHeight="1">
      <c r="A100" s="1" t="s">
        <v>45</v>
      </c>
      <c r="B100" s="1">
        <v>1</v>
      </c>
      <c r="C100" s="1">
        <v>0</v>
      </c>
      <c r="D100" s="3">
        <v>1175445</v>
      </c>
      <c r="E100" s="1" t="s">
        <v>41</v>
      </c>
      <c r="F100" s="8" t="s">
        <v>169</v>
      </c>
      <c r="G100" s="55" t="s">
        <v>170</v>
      </c>
      <c r="H100" s="56"/>
      <c r="I100" s="14">
        <v>3.481</v>
      </c>
      <c r="J100" s="1" t="s">
        <v>44</v>
      </c>
      <c r="K100" s="15">
        <v>0</v>
      </c>
      <c r="M100" s="16">
        <f aca="true" t="shared" si="10" ref="M100:M106">ROUND(I100*K100,0)</f>
        <v>0</v>
      </c>
      <c r="N100" s="42"/>
      <c r="O100" s="14">
        <f>ROUND(I100*N100,3)</f>
        <v>0</v>
      </c>
      <c r="R100" s="17">
        <v>0</v>
      </c>
      <c r="S100" s="18">
        <f aca="true" t="shared" si="11" ref="S100:S106">ROUND(M100*R100,2)</f>
        <v>0</v>
      </c>
      <c r="T100" s="17">
        <v>1</v>
      </c>
      <c r="U100" s="18">
        <f aca="true" t="shared" si="12" ref="U100:U106">ROUND(M100*T100,2)</f>
        <v>0</v>
      </c>
    </row>
    <row r="101" spans="1:21" ht="12.75" customHeight="1">
      <c r="A101" s="1" t="s">
        <v>45</v>
      </c>
      <c r="B101" s="1">
        <v>2</v>
      </c>
      <c r="C101" s="1">
        <v>0</v>
      </c>
      <c r="D101" s="3">
        <v>1175461</v>
      </c>
      <c r="E101" s="1" t="s">
        <v>41</v>
      </c>
      <c r="F101" s="8" t="s">
        <v>171</v>
      </c>
      <c r="G101" s="55" t="s">
        <v>172</v>
      </c>
      <c r="H101" s="57"/>
      <c r="I101" s="14">
        <v>15.951</v>
      </c>
      <c r="J101" s="1" t="s">
        <v>79</v>
      </c>
      <c r="K101" s="15">
        <v>0</v>
      </c>
      <c r="M101" s="16">
        <f t="shared" si="10"/>
        <v>0</v>
      </c>
      <c r="N101" s="42"/>
      <c r="O101" s="14">
        <f>ROUND(I101*N101,3)</f>
        <v>0</v>
      </c>
      <c r="R101" s="17">
        <v>0</v>
      </c>
      <c r="S101" s="18">
        <f t="shared" si="11"/>
        <v>0</v>
      </c>
      <c r="T101" s="17">
        <v>1</v>
      </c>
      <c r="U101" s="18">
        <f t="shared" si="12"/>
        <v>0</v>
      </c>
    </row>
    <row r="102" spans="1:21" ht="12.75" customHeight="1">
      <c r="A102" s="1" t="s">
        <v>45</v>
      </c>
      <c r="B102" s="1">
        <v>3</v>
      </c>
      <c r="C102" s="1">
        <v>0</v>
      </c>
      <c r="D102" s="3">
        <v>1175462</v>
      </c>
      <c r="E102" s="1" t="s">
        <v>41</v>
      </c>
      <c r="F102" s="8" t="s">
        <v>173</v>
      </c>
      <c r="G102" s="55" t="s">
        <v>174</v>
      </c>
      <c r="H102" s="57"/>
      <c r="I102" s="14">
        <v>15.951</v>
      </c>
      <c r="J102" s="1" t="s">
        <v>79</v>
      </c>
      <c r="K102" s="15">
        <v>0</v>
      </c>
      <c r="M102" s="16">
        <f t="shared" si="10"/>
        <v>0</v>
      </c>
      <c r="N102" s="42"/>
      <c r="O102" s="14"/>
      <c r="R102" s="17">
        <v>0</v>
      </c>
      <c r="S102" s="18">
        <f t="shared" si="11"/>
        <v>0</v>
      </c>
      <c r="T102" s="17">
        <v>1</v>
      </c>
      <c r="U102" s="18">
        <f t="shared" si="12"/>
        <v>0</v>
      </c>
    </row>
    <row r="103" spans="1:21" ht="12.75" customHeight="1">
      <c r="A103" s="1" t="s">
        <v>45</v>
      </c>
      <c r="B103" s="1">
        <v>4</v>
      </c>
      <c r="C103" s="1">
        <v>0</v>
      </c>
      <c r="D103" s="3">
        <v>1175481</v>
      </c>
      <c r="E103" s="1" t="s">
        <v>41</v>
      </c>
      <c r="F103" s="8" t="s">
        <v>175</v>
      </c>
      <c r="G103" s="55" t="s">
        <v>176</v>
      </c>
      <c r="H103" s="57"/>
      <c r="I103" s="14">
        <v>0.114</v>
      </c>
      <c r="J103" s="1" t="s">
        <v>68</v>
      </c>
      <c r="K103" s="15">
        <v>0</v>
      </c>
      <c r="M103" s="16">
        <f t="shared" si="10"/>
        <v>0</v>
      </c>
      <c r="N103" s="42"/>
      <c r="O103" s="14">
        <f>ROUND(I103*N103,3)</f>
        <v>0</v>
      </c>
      <c r="R103" s="17">
        <v>0</v>
      </c>
      <c r="S103" s="18">
        <f t="shared" si="11"/>
        <v>0</v>
      </c>
      <c r="T103" s="17">
        <v>1</v>
      </c>
      <c r="U103" s="18">
        <f t="shared" si="12"/>
        <v>0</v>
      </c>
    </row>
    <row r="104" spans="1:21" ht="12.75" customHeight="1">
      <c r="A104" s="1" t="s">
        <v>45</v>
      </c>
      <c r="B104" s="1">
        <v>5</v>
      </c>
      <c r="C104" s="1">
        <v>0</v>
      </c>
      <c r="D104" s="3">
        <v>1175601</v>
      </c>
      <c r="E104" s="1" t="s">
        <v>41</v>
      </c>
      <c r="F104" s="8" t="s">
        <v>177</v>
      </c>
      <c r="G104" s="55" t="s">
        <v>178</v>
      </c>
      <c r="H104" s="57"/>
      <c r="I104" s="14">
        <v>2</v>
      </c>
      <c r="J104" s="1" t="s">
        <v>179</v>
      </c>
      <c r="K104" s="15">
        <v>0</v>
      </c>
      <c r="M104" s="16">
        <f t="shared" si="10"/>
        <v>0</v>
      </c>
      <c r="N104" s="42"/>
      <c r="O104" s="14">
        <f>ROUND(I104*N104,3)</f>
        <v>0</v>
      </c>
      <c r="R104" s="17">
        <v>0</v>
      </c>
      <c r="S104" s="18">
        <f t="shared" si="11"/>
        <v>0</v>
      </c>
      <c r="T104" s="17">
        <v>1</v>
      </c>
      <c r="U104" s="18">
        <f t="shared" si="12"/>
        <v>0</v>
      </c>
    </row>
    <row r="105" spans="1:21" ht="12.75" customHeight="1">
      <c r="A105" s="1" t="s">
        <v>45</v>
      </c>
      <c r="B105" s="1">
        <v>6</v>
      </c>
      <c r="C105" s="1">
        <v>0</v>
      </c>
      <c r="D105" s="3">
        <v>1175602</v>
      </c>
      <c r="E105" s="1" t="s">
        <v>41</v>
      </c>
      <c r="F105" s="8" t="s">
        <v>180</v>
      </c>
      <c r="G105" s="55" t="s">
        <v>181</v>
      </c>
      <c r="H105" s="57"/>
      <c r="I105" s="14">
        <v>1.105</v>
      </c>
      <c r="J105" s="1" t="s">
        <v>79</v>
      </c>
      <c r="K105" s="15">
        <v>0</v>
      </c>
      <c r="M105" s="16">
        <f t="shared" si="10"/>
        <v>0</v>
      </c>
      <c r="N105" s="42"/>
      <c r="O105" s="14">
        <f>ROUND(I105*N105,3)</f>
        <v>0</v>
      </c>
      <c r="R105" s="17">
        <v>0</v>
      </c>
      <c r="S105" s="18">
        <f t="shared" si="11"/>
        <v>0</v>
      </c>
      <c r="T105" s="17">
        <v>1</v>
      </c>
      <c r="U105" s="18">
        <f t="shared" si="12"/>
        <v>0</v>
      </c>
    </row>
    <row r="106" spans="1:21" ht="12.75" customHeight="1">
      <c r="A106" s="1" t="s">
        <v>45</v>
      </c>
      <c r="B106" s="1">
        <v>7</v>
      </c>
      <c r="C106" s="1">
        <v>0</v>
      </c>
      <c r="D106" s="3">
        <v>1175603</v>
      </c>
      <c r="E106" s="1" t="s">
        <v>41</v>
      </c>
      <c r="F106" s="8" t="s">
        <v>182</v>
      </c>
      <c r="G106" s="55" t="s">
        <v>183</v>
      </c>
      <c r="H106" s="57"/>
      <c r="I106" s="14">
        <v>1.105</v>
      </c>
      <c r="J106" s="1" t="s">
        <v>79</v>
      </c>
      <c r="K106" s="15">
        <v>0</v>
      </c>
      <c r="M106" s="16">
        <f t="shared" si="10"/>
        <v>0</v>
      </c>
      <c r="N106" s="42"/>
      <c r="O106" s="14"/>
      <c r="R106" s="17">
        <v>0</v>
      </c>
      <c r="S106" s="18">
        <f t="shared" si="11"/>
        <v>0</v>
      </c>
      <c r="T106" s="17">
        <v>1</v>
      </c>
      <c r="U106" s="18">
        <f t="shared" si="12"/>
        <v>0</v>
      </c>
    </row>
    <row r="107" spans="2:17" ht="3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39"/>
      <c r="O107" s="4"/>
      <c r="P107" s="4"/>
      <c r="Q107" s="4"/>
    </row>
    <row r="108" spans="2:21" ht="15" customHeight="1">
      <c r="B108" s="54" t="s">
        <v>40</v>
      </c>
      <c r="C108" s="48"/>
      <c r="D108" s="48"/>
      <c r="E108" s="48"/>
      <c r="F108" s="9" t="s">
        <v>167</v>
      </c>
      <c r="G108" s="10" t="s">
        <v>168</v>
      </c>
      <c r="M108" s="12">
        <f>ROUND(SUBTOTAL(9,M99:M107),0)</f>
        <v>0</v>
      </c>
      <c r="O108" s="13">
        <f>ROUND(SUBTOTAL(9,O99:O107),3)</f>
        <v>0</v>
      </c>
      <c r="Q108" s="13">
        <f>ROUND(SUBTOTAL(9,Q99:Q107),3)</f>
        <v>0</v>
      </c>
      <c r="S108" s="1">
        <f>ROUND(SUBTOTAL(9,S99:S107),2)</f>
        <v>0</v>
      </c>
      <c r="U108" s="1">
        <f>ROUND(SUBTOTAL(9,U99:U107),2)</f>
        <v>0</v>
      </c>
    </row>
    <row r="109" ht="12.75" customHeight="1"/>
    <row r="110" spans="1:17" ht="15" customHeight="1">
      <c r="A110" s="1" t="s">
        <v>18</v>
      </c>
      <c r="B110" s="46"/>
      <c r="C110" s="46"/>
      <c r="D110" s="46"/>
      <c r="E110" s="46"/>
      <c r="F110" s="7" t="s">
        <v>184</v>
      </c>
      <c r="G110" s="53" t="s">
        <v>185</v>
      </c>
      <c r="H110" s="46"/>
      <c r="I110" s="46"/>
      <c r="J110" s="46"/>
      <c r="K110" s="46"/>
      <c r="L110" s="46"/>
      <c r="M110" s="46"/>
      <c r="N110" s="39"/>
      <c r="O110" s="4"/>
      <c r="P110" s="4"/>
      <c r="Q110" s="4"/>
    </row>
    <row r="111" ht="3" customHeight="1"/>
    <row r="112" spans="1:21" s="27" customFormat="1" ht="38.25" customHeight="1">
      <c r="A112" s="19" t="s">
        <v>45</v>
      </c>
      <c r="B112" s="19">
        <v>1</v>
      </c>
      <c r="C112" s="19">
        <v>0</v>
      </c>
      <c r="D112" s="20">
        <v>1410289</v>
      </c>
      <c r="E112" s="19" t="s">
        <v>41</v>
      </c>
      <c r="F112" s="21" t="s">
        <v>186</v>
      </c>
      <c r="G112" s="51" t="s">
        <v>187</v>
      </c>
      <c r="H112" s="58"/>
      <c r="I112" s="22">
        <v>11.372</v>
      </c>
      <c r="J112" s="19" t="s">
        <v>79</v>
      </c>
      <c r="K112" s="23">
        <v>0</v>
      </c>
      <c r="L112" s="19"/>
      <c r="M112" s="24">
        <f>ROUND(I112*K112,0)</f>
        <v>0</v>
      </c>
      <c r="N112" s="43"/>
      <c r="O112" s="22">
        <f>ROUND(I112*N112,3)</f>
        <v>0</v>
      </c>
      <c r="P112" s="19"/>
      <c r="Q112" s="19"/>
      <c r="R112" s="25">
        <v>0</v>
      </c>
      <c r="S112" s="26">
        <f>ROUND(M112*R112,2)</f>
        <v>0</v>
      </c>
      <c r="T112" s="25">
        <v>1</v>
      </c>
      <c r="U112" s="26">
        <f>ROUND(M112*T112,2)</f>
        <v>0</v>
      </c>
    </row>
    <row r="113" spans="1:21" s="27" customFormat="1" ht="38.25" customHeight="1">
      <c r="A113" s="19" t="s">
        <v>45</v>
      </c>
      <c r="B113" s="19">
        <v>2</v>
      </c>
      <c r="C113" s="19">
        <v>0</v>
      </c>
      <c r="D113" s="20">
        <v>1410444</v>
      </c>
      <c r="E113" s="19" t="s">
        <v>41</v>
      </c>
      <c r="F113" s="21" t="s">
        <v>188</v>
      </c>
      <c r="G113" s="51" t="s">
        <v>189</v>
      </c>
      <c r="H113" s="52"/>
      <c r="I113" s="22">
        <v>11.372</v>
      </c>
      <c r="J113" s="19" t="s">
        <v>79</v>
      </c>
      <c r="K113" s="23">
        <v>0</v>
      </c>
      <c r="L113" s="19"/>
      <c r="M113" s="24">
        <f>ROUND(I113*K113,0)</f>
        <v>0</v>
      </c>
      <c r="N113" s="43"/>
      <c r="O113" s="22">
        <f>ROUND(I113*N113,3)</f>
        <v>0</v>
      </c>
      <c r="P113" s="19"/>
      <c r="Q113" s="19"/>
      <c r="R113" s="25">
        <v>0</v>
      </c>
      <c r="S113" s="26">
        <f>ROUND(M113*R113,2)</f>
        <v>0</v>
      </c>
      <c r="T113" s="25">
        <v>1</v>
      </c>
      <c r="U113" s="26">
        <f>ROUND(M113*T113,2)</f>
        <v>0</v>
      </c>
    </row>
    <row r="114" spans="1:21" s="27" customFormat="1" ht="63.75" customHeight="1">
      <c r="A114" s="19" t="s">
        <v>45</v>
      </c>
      <c r="B114" s="19">
        <v>3</v>
      </c>
      <c r="C114" s="19">
        <v>0</v>
      </c>
      <c r="D114" s="20">
        <v>1412526</v>
      </c>
      <c r="E114" s="19" t="s">
        <v>41</v>
      </c>
      <c r="F114" s="21" t="s">
        <v>190</v>
      </c>
      <c r="G114" s="51" t="s">
        <v>191</v>
      </c>
      <c r="H114" s="52"/>
      <c r="I114" s="22">
        <v>0.581</v>
      </c>
      <c r="J114" s="19" t="s">
        <v>44</v>
      </c>
      <c r="K114" s="23">
        <v>0</v>
      </c>
      <c r="L114" s="19"/>
      <c r="M114" s="24">
        <f>ROUND(I114*K114,0)</f>
        <v>0</v>
      </c>
      <c r="N114" s="43"/>
      <c r="O114" s="22">
        <f>ROUND(I114*N114,3)</f>
        <v>0</v>
      </c>
      <c r="P114" s="19"/>
      <c r="Q114" s="19"/>
      <c r="R114" s="25">
        <v>0</v>
      </c>
      <c r="S114" s="26">
        <f>ROUND(M114*R114,2)</f>
        <v>0</v>
      </c>
      <c r="T114" s="25">
        <v>1</v>
      </c>
      <c r="U114" s="26">
        <f>ROUND(M114*T114,2)</f>
        <v>0</v>
      </c>
    </row>
    <row r="115" spans="1:21" s="27" customFormat="1" ht="51" customHeight="1">
      <c r="A115" s="19" t="s">
        <v>45</v>
      </c>
      <c r="B115" s="19">
        <v>4</v>
      </c>
      <c r="C115" s="19">
        <v>0</v>
      </c>
      <c r="D115" s="20">
        <v>1411225</v>
      </c>
      <c r="E115" s="19" t="s">
        <v>41</v>
      </c>
      <c r="F115" s="21" t="s">
        <v>192</v>
      </c>
      <c r="G115" s="51" t="s">
        <v>193</v>
      </c>
      <c r="H115" s="52"/>
      <c r="I115" s="22">
        <v>16.112</v>
      </c>
      <c r="J115" s="19" t="s">
        <v>79</v>
      </c>
      <c r="K115" s="23">
        <v>0</v>
      </c>
      <c r="L115" s="19"/>
      <c r="M115" s="24">
        <f>ROUND(I115*K115,0)</f>
        <v>0</v>
      </c>
      <c r="N115" s="43"/>
      <c r="O115" s="22">
        <f>ROUND(I115*N115,3)</f>
        <v>0</v>
      </c>
      <c r="P115" s="19"/>
      <c r="Q115" s="19"/>
      <c r="R115" s="25">
        <v>0</v>
      </c>
      <c r="S115" s="26">
        <f>ROUND(M115*R115,2)</f>
        <v>0</v>
      </c>
      <c r="T115" s="25">
        <v>1</v>
      </c>
      <c r="U115" s="26">
        <f>ROUND(M115*T115,2)</f>
        <v>0</v>
      </c>
    </row>
    <row r="116" spans="2:17" ht="3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9"/>
      <c r="O116" s="4"/>
      <c r="P116" s="4"/>
      <c r="Q116" s="4"/>
    </row>
    <row r="117" spans="2:21" ht="15" customHeight="1">
      <c r="B117" s="54" t="s">
        <v>40</v>
      </c>
      <c r="C117" s="48"/>
      <c r="D117" s="48"/>
      <c r="E117" s="48"/>
      <c r="F117" s="9" t="s">
        <v>184</v>
      </c>
      <c r="G117" s="10" t="s">
        <v>185</v>
      </c>
      <c r="M117" s="12">
        <f>ROUND(SUBTOTAL(9,M111:M116),0)</f>
        <v>0</v>
      </c>
      <c r="O117" s="13">
        <f>ROUND(SUBTOTAL(9,O111:O116),3)</f>
        <v>0</v>
      </c>
      <c r="Q117" s="13">
        <f>ROUND(SUBTOTAL(9,Q111:Q116),3)</f>
        <v>0</v>
      </c>
      <c r="S117" s="1">
        <f>ROUND(SUBTOTAL(9,S111:S116),2)</f>
        <v>0</v>
      </c>
      <c r="U117" s="1">
        <f>ROUND(SUBTOTAL(9,U111:U116),2)</f>
        <v>0</v>
      </c>
    </row>
    <row r="118" ht="12.75" customHeight="1"/>
    <row r="119" spans="1:17" ht="15" customHeight="1">
      <c r="A119" s="1" t="s">
        <v>18</v>
      </c>
      <c r="B119" s="46"/>
      <c r="C119" s="46"/>
      <c r="D119" s="46"/>
      <c r="E119" s="46"/>
      <c r="F119" s="7" t="s">
        <v>194</v>
      </c>
      <c r="G119" s="53" t="s">
        <v>195</v>
      </c>
      <c r="H119" s="46"/>
      <c r="I119" s="46"/>
      <c r="J119" s="46"/>
      <c r="K119" s="46"/>
      <c r="L119" s="46"/>
      <c r="M119" s="46"/>
      <c r="N119" s="39"/>
      <c r="O119" s="4"/>
      <c r="P119" s="4"/>
      <c r="Q119" s="4"/>
    </row>
    <row r="120" ht="3" customHeight="1"/>
    <row r="121" spans="1:21" s="27" customFormat="1" ht="25.5" customHeight="1">
      <c r="A121" s="19" t="s">
        <v>45</v>
      </c>
      <c r="B121" s="19">
        <v>1</v>
      </c>
      <c r="C121" s="19">
        <v>0</v>
      </c>
      <c r="D121" s="20">
        <v>1175842</v>
      </c>
      <c r="E121" s="19" t="s">
        <v>41</v>
      </c>
      <c r="F121" s="21" t="s">
        <v>196</v>
      </c>
      <c r="G121" s="51" t="s">
        <v>197</v>
      </c>
      <c r="H121" s="58"/>
      <c r="I121" s="22">
        <v>111.029</v>
      </c>
      <c r="J121" s="19" t="s">
        <v>79</v>
      </c>
      <c r="K121" s="23">
        <v>0</v>
      </c>
      <c r="L121" s="19"/>
      <c r="M121" s="24">
        <f>ROUND(I121*K121,0)</f>
        <v>0</v>
      </c>
      <c r="N121" s="43"/>
      <c r="O121" s="22">
        <f>ROUND(I121*N121,3)</f>
        <v>0</v>
      </c>
      <c r="P121" s="19"/>
      <c r="Q121" s="19"/>
      <c r="R121" s="25">
        <v>0</v>
      </c>
      <c r="S121" s="26">
        <f>ROUND(M121*R121,2)</f>
        <v>0</v>
      </c>
      <c r="T121" s="25">
        <v>1</v>
      </c>
      <c r="U121" s="26">
        <f>ROUND(M121*T121,2)</f>
        <v>0</v>
      </c>
    </row>
    <row r="122" spans="1:21" s="27" customFormat="1" ht="38.25" customHeight="1">
      <c r="A122" s="19" t="s">
        <v>45</v>
      </c>
      <c r="B122" s="19">
        <v>2</v>
      </c>
      <c r="C122" s="19">
        <v>0</v>
      </c>
      <c r="D122" s="20">
        <v>1175932</v>
      </c>
      <c r="E122" s="19" t="s">
        <v>41</v>
      </c>
      <c r="F122" s="21" t="s">
        <v>198</v>
      </c>
      <c r="G122" s="51" t="s">
        <v>199</v>
      </c>
      <c r="H122" s="52"/>
      <c r="I122" s="22">
        <v>49.468</v>
      </c>
      <c r="J122" s="19" t="s">
        <v>79</v>
      </c>
      <c r="K122" s="23">
        <v>0</v>
      </c>
      <c r="L122" s="19"/>
      <c r="M122" s="24">
        <f>ROUND(I122*K122,0)</f>
        <v>0</v>
      </c>
      <c r="N122" s="43"/>
      <c r="O122" s="22">
        <f>ROUND(I122*N122,3)</f>
        <v>0</v>
      </c>
      <c r="P122" s="19"/>
      <c r="Q122" s="19"/>
      <c r="R122" s="25">
        <v>0</v>
      </c>
      <c r="S122" s="26">
        <f>ROUND(M122*R122,2)</f>
        <v>0</v>
      </c>
      <c r="T122" s="25">
        <v>1</v>
      </c>
      <c r="U122" s="26">
        <f>ROUND(M122*T122,2)</f>
        <v>0</v>
      </c>
    </row>
    <row r="123" spans="2:17" ht="3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39"/>
      <c r="O123" s="4"/>
      <c r="P123" s="4"/>
      <c r="Q123" s="4"/>
    </row>
    <row r="124" spans="2:21" ht="15" customHeight="1">
      <c r="B124" s="54" t="s">
        <v>40</v>
      </c>
      <c r="C124" s="48"/>
      <c r="D124" s="48"/>
      <c r="E124" s="48"/>
      <c r="F124" s="9" t="s">
        <v>194</v>
      </c>
      <c r="G124" s="10" t="s">
        <v>195</v>
      </c>
      <c r="M124" s="12">
        <f>ROUND(SUBTOTAL(9,M120:M123),0)</f>
        <v>0</v>
      </c>
      <c r="O124" s="13">
        <f>ROUND(SUBTOTAL(9,O120:O123),3)</f>
        <v>0</v>
      </c>
      <c r="Q124" s="13">
        <f>ROUND(SUBTOTAL(9,Q120:Q123),3)</f>
        <v>0</v>
      </c>
      <c r="S124" s="1">
        <f>ROUND(SUBTOTAL(9,S120:S123),2)</f>
        <v>0</v>
      </c>
      <c r="U124" s="1">
        <f>ROUND(SUBTOTAL(9,U120:U123),2)</f>
        <v>0</v>
      </c>
    </row>
    <row r="125" ht="12.75" customHeight="1"/>
    <row r="126" spans="1:17" ht="15" customHeight="1">
      <c r="A126" s="1" t="s">
        <v>18</v>
      </c>
      <c r="B126" s="46"/>
      <c r="C126" s="46"/>
      <c r="D126" s="46"/>
      <c r="E126" s="46"/>
      <c r="F126" s="7" t="s">
        <v>200</v>
      </c>
      <c r="G126" s="53" t="s">
        <v>201</v>
      </c>
      <c r="H126" s="46"/>
      <c r="I126" s="46"/>
      <c r="J126" s="46"/>
      <c r="K126" s="46"/>
      <c r="L126" s="46"/>
      <c r="M126" s="46"/>
      <c r="N126" s="39"/>
      <c r="O126" s="4"/>
      <c r="P126" s="4"/>
      <c r="Q126" s="4"/>
    </row>
    <row r="127" ht="3" customHeight="1"/>
    <row r="128" spans="1:21" ht="12.75" customHeight="1">
      <c r="A128" s="1" t="s">
        <v>45</v>
      </c>
      <c r="B128" s="1">
        <v>1</v>
      </c>
      <c r="C128" s="1">
        <v>0</v>
      </c>
      <c r="D128" s="3">
        <v>1176290</v>
      </c>
      <c r="E128" s="1" t="s">
        <v>41</v>
      </c>
      <c r="F128" s="8" t="s">
        <v>202</v>
      </c>
      <c r="G128" s="55" t="s">
        <v>203</v>
      </c>
      <c r="H128" s="56"/>
      <c r="I128" s="14">
        <v>73.039</v>
      </c>
      <c r="J128" s="1" t="s">
        <v>79</v>
      </c>
      <c r="K128" s="15">
        <v>0</v>
      </c>
      <c r="M128" s="16">
        <f>ROUND(I128*K128,0)</f>
        <v>0</v>
      </c>
      <c r="N128" s="42"/>
      <c r="O128" s="14">
        <f>ROUND(I128*N128,3)</f>
        <v>0</v>
      </c>
      <c r="R128" s="17">
        <v>0</v>
      </c>
      <c r="S128" s="18">
        <f>ROUND(M128*R128,2)</f>
        <v>0</v>
      </c>
      <c r="T128" s="17">
        <v>1</v>
      </c>
      <c r="U128" s="18">
        <f>ROUND(M128*T128,2)</f>
        <v>0</v>
      </c>
    </row>
    <row r="129" spans="1:21" s="27" customFormat="1" ht="38.25" customHeight="1">
      <c r="A129" s="19" t="s">
        <v>45</v>
      </c>
      <c r="B129" s="19">
        <v>2</v>
      </c>
      <c r="C129" s="19">
        <v>0</v>
      </c>
      <c r="D129" s="20">
        <v>0</v>
      </c>
      <c r="E129" s="19" t="s">
        <v>41</v>
      </c>
      <c r="F129" s="21" t="s">
        <v>206</v>
      </c>
      <c r="G129" s="51" t="s">
        <v>207</v>
      </c>
      <c r="H129" s="52"/>
      <c r="I129" s="22">
        <v>73.039</v>
      </c>
      <c r="J129" s="19" t="s">
        <v>79</v>
      </c>
      <c r="K129" s="23">
        <v>0</v>
      </c>
      <c r="L129" s="19"/>
      <c r="M129" s="24">
        <f>ROUND(I129*K129,0)</f>
        <v>0</v>
      </c>
      <c r="N129" s="43"/>
      <c r="O129" s="22"/>
      <c r="P129" s="19"/>
      <c r="Q129" s="19"/>
      <c r="R129" s="25">
        <v>0</v>
      </c>
      <c r="S129" s="26">
        <f>ROUND(M129*R129,2)</f>
        <v>0</v>
      </c>
      <c r="T129" s="25">
        <v>1</v>
      </c>
      <c r="U129" s="26">
        <f>ROUND(M129*T129,2)</f>
        <v>0</v>
      </c>
    </row>
    <row r="130" spans="1:21" s="27" customFormat="1" ht="25.5" customHeight="1">
      <c r="A130" s="19" t="s">
        <v>45</v>
      </c>
      <c r="B130" s="19">
        <v>3</v>
      </c>
      <c r="C130" s="19">
        <v>0</v>
      </c>
      <c r="D130" s="20">
        <v>1176396</v>
      </c>
      <c r="E130" s="19" t="s">
        <v>41</v>
      </c>
      <c r="F130" s="21" t="s">
        <v>208</v>
      </c>
      <c r="G130" s="51" t="s">
        <v>209</v>
      </c>
      <c r="H130" s="52"/>
      <c r="I130" s="22">
        <v>22.685</v>
      </c>
      <c r="J130" s="19" t="s">
        <v>79</v>
      </c>
      <c r="K130" s="23">
        <v>0</v>
      </c>
      <c r="L130" s="19"/>
      <c r="M130" s="24">
        <f>ROUND(I130*K130,0)</f>
        <v>0</v>
      </c>
      <c r="N130" s="43"/>
      <c r="O130" s="22">
        <f>ROUND(I130*N130,3)</f>
        <v>0</v>
      </c>
      <c r="P130" s="19"/>
      <c r="Q130" s="19"/>
      <c r="R130" s="25">
        <v>0</v>
      </c>
      <c r="S130" s="26">
        <f>ROUND(M130*R130,2)</f>
        <v>0</v>
      </c>
      <c r="T130" s="25">
        <v>1</v>
      </c>
      <c r="U130" s="26">
        <f>ROUND(M130*T130,2)</f>
        <v>0</v>
      </c>
    </row>
    <row r="131" spans="1:21" s="27" customFormat="1" ht="25.5" customHeight="1">
      <c r="A131" s="19" t="s">
        <v>45</v>
      </c>
      <c r="B131" s="19">
        <v>4</v>
      </c>
      <c r="C131" s="19">
        <v>0</v>
      </c>
      <c r="D131" s="20">
        <v>0</v>
      </c>
      <c r="E131" s="19" t="s">
        <v>41</v>
      </c>
      <c r="F131" s="21" t="s">
        <v>205</v>
      </c>
      <c r="G131" s="51" t="s">
        <v>210</v>
      </c>
      <c r="H131" s="52"/>
      <c r="I131" s="22">
        <v>16.396</v>
      </c>
      <c r="J131" s="19" t="s">
        <v>79</v>
      </c>
      <c r="K131" s="23">
        <v>0</v>
      </c>
      <c r="L131" s="19"/>
      <c r="M131" s="24">
        <f>ROUND(I131*K131,0)</f>
        <v>0</v>
      </c>
      <c r="N131" s="43"/>
      <c r="O131" s="22"/>
      <c r="P131" s="19"/>
      <c r="Q131" s="19"/>
      <c r="R131" s="25">
        <v>0</v>
      </c>
      <c r="S131" s="26">
        <f>ROUND(M131*R131,2)</f>
        <v>0</v>
      </c>
      <c r="T131" s="25">
        <v>1</v>
      </c>
      <c r="U131" s="26">
        <f>ROUND(M131*T131,2)</f>
        <v>0</v>
      </c>
    </row>
    <row r="132" spans="2:17" ht="3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39"/>
      <c r="O132" s="4"/>
      <c r="P132" s="4"/>
      <c r="Q132" s="4"/>
    </row>
    <row r="133" spans="2:21" ht="15" customHeight="1">
      <c r="B133" s="54" t="s">
        <v>40</v>
      </c>
      <c r="C133" s="48"/>
      <c r="D133" s="48"/>
      <c r="E133" s="48"/>
      <c r="F133" s="9" t="s">
        <v>200</v>
      </c>
      <c r="G133" s="10" t="s">
        <v>201</v>
      </c>
      <c r="M133" s="12">
        <f>ROUND(SUBTOTAL(9,M127:M132),0)</f>
        <v>0</v>
      </c>
      <c r="O133" s="13">
        <f>ROUND(SUBTOTAL(9,O127:O132),3)</f>
        <v>0</v>
      </c>
      <c r="Q133" s="13">
        <f>ROUND(SUBTOTAL(9,Q127:Q132),3)</f>
        <v>0</v>
      </c>
      <c r="S133" s="1">
        <f>ROUND(SUBTOTAL(9,S127:S132),2)</f>
        <v>0</v>
      </c>
      <c r="U133" s="1">
        <f>ROUND(SUBTOTAL(9,U127:U132),2)</f>
        <v>0</v>
      </c>
    </row>
    <row r="134" ht="12.75" customHeight="1"/>
    <row r="135" spans="1:17" ht="15" customHeight="1">
      <c r="A135" s="1" t="s">
        <v>18</v>
      </c>
      <c r="B135" s="46"/>
      <c r="C135" s="46"/>
      <c r="D135" s="46"/>
      <c r="E135" s="46"/>
      <c r="F135" s="7" t="s">
        <v>211</v>
      </c>
      <c r="G135" s="53" t="s">
        <v>212</v>
      </c>
      <c r="H135" s="46"/>
      <c r="I135" s="46"/>
      <c r="J135" s="46"/>
      <c r="K135" s="46"/>
      <c r="L135" s="46"/>
      <c r="M135" s="46"/>
      <c r="N135" s="39"/>
      <c r="O135" s="4"/>
      <c r="P135" s="4"/>
      <c r="Q135" s="4"/>
    </row>
    <row r="136" ht="3" customHeight="1"/>
    <row r="137" spans="1:21" s="27" customFormat="1" ht="38.25" customHeight="1">
      <c r="A137" s="19" t="s">
        <v>45</v>
      </c>
      <c r="B137" s="19">
        <v>1</v>
      </c>
      <c r="C137" s="19">
        <v>0</v>
      </c>
      <c r="D137" s="20">
        <v>1177367</v>
      </c>
      <c r="E137" s="19" t="s">
        <v>41</v>
      </c>
      <c r="F137" s="21" t="s">
        <v>213</v>
      </c>
      <c r="G137" s="51" t="s">
        <v>214</v>
      </c>
      <c r="H137" s="58"/>
      <c r="I137" s="22">
        <v>7.562</v>
      </c>
      <c r="J137" s="19" t="s">
        <v>44</v>
      </c>
      <c r="K137" s="23">
        <v>0</v>
      </c>
      <c r="L137" s="19"/>
      <c r="M137" s="24">
        <f aca="true" t="shared" si="13" ref="M137:M145">ROUND(I137*K137,0)</f>
        <v>0</v>
      </c>
      <c r="N137" s="43"/>
      <c r="O137" s="22">
        <f>ROUND(I137*N137,3)</f>
        <v>0</v>
      </c>
      <c r="P137" s="19"/>
      <c r="Q137" s="19"/>
      <c r="R137" s="25">
        <v>0</v>
      </c>
      <c r="S137" s="26">
        <f aca="true" t="shared" si="14" ref="S137:S145">ROUND(M137*R137,2)</f>
        <v>0</v>
      </c>
      <c r="T137" s="25">
        <v>1</v>
      </c>
      <c r="U137" s="26">
        <f aca="true" t="shared" si="15" ref="U137:U145">ROUND(M137*T137,2)</f>
        <v>0</v>
      </c>
    </row>
    <row r="138" spans="1:21" s="27" customFormat="1" ht="38.25" customHeight="1">
      <c r="A138" s="19" t="s">
        <v>45</v>
      </c>
      <c r="B138" s="19">
        <v>2</v>
      </c>
      <c r="C138" s="19">
        <v>0</v>
      </c>
      <c r="D138" s="20">
        <v>1177375</v>
      </c>
      <c r="E138" s="19" t="s">
        <v>41</v>
      </c>
      <c r="F138" s="21" t="s">
        <v>215</v>
      </c>
      <c r="G138" s="51" t="s">
        <v>216</v>
      </c>
      <c r="H138" s="52"/>
      <c r="I138" s="22">
        <v>11.82</v>
      </c>
      <c r="J138" s="19" t="s">
        <v>44</v>
      </c>
      <c r="K138" s="23">
        <v>0</v>
      </c>
      <c r="L138" s="19"/>
      <c r="M138" s="24">
        <f t="shared" si="13"/>
        <v>0</v>
      </c>
      <c r="N138" s="43"/>
      <c r="O138" s="22">
        <f>ROUND(I138*N138,3)</f>
        <v>0</v>
      </c>
      <c r="P138" s="19"/>
      <c r="Q138" s="19"/>
      <c r="R138" s="25">
        <v>0</v>
      </c>
      <c r="S138" s="26">
        <f t="shared" si="14"/>
        <v>0</v>
      </c>
      <c r="T138" s="25">
        <v>1</v>
      </c>
      <c r="U138" s="26">
        <f t="shared" si="15"/>
        <v>0</v>
      </c>
    </row>
    <row r="139" spans="1:21" s="27" customFormat="1" ht="38.25" customHeight="1">
      <c r="A139" s="19" t="s">
        <v>45</v>
      </c>
      <c r="B139" s="19">
        <v>3</v>
      </c>
      <c r="C139" s="19">
        <v>0</v>
      </c>
      <c r="D139" s="20">
        <v>1177411</v>
      </c>
      <c r="E139" s="19" t="s">
        <v>41</v>
      </c>
      <c r="F139" s="21" t="s">
        <v>217</v>
      </c>
      <c r="G139" s="51" t="s">
        <v>218</v>
      </c>
      <c r="H139" s="52"/>
      <c r="I139" s="22">
        <v>11.796</v>
      </c>
      <c r="J139" s="19" t="s">
        <v>44</v>
      </c>
      <c r="K139" s="23">
        <v>0</v>
      </c>
      <c r="L139" s="19"/>
      <c r="M139" s="24">
        <f t="shared" si="13"/>
        <v>0</v>
      </c>
      <c r="N139" s="43"/>
      <c r="O139" s="22"/>
      <c r="P139" s="19"/>
      <c r="Q139" s="19"/>
      <c r="R139" s="25">
        <v>0</v>
      </c>
      <c r="S139" s="26">
        <f t="shared" si="14"/>
        <v>0</v>
      </c>
      <c r="T139" s="25">
        <v>1</v>
      </c>
      <c r="U139" s="26">
        <f t="shared" si="15"/>
        <v>0</v>
      </c>
    </row>
    <row r="140" spans="1:21" s="27" customFormat="1" ht="38.25" customHeight="1">
      <c r="A140" s="19" t="s">
        <v>45</v>
      </c>
      <c r="B140" s="19">
        <v>4</v>
      </c>
      <c r="C140" s="19">
        <v>0</v>
      </c>
      <c r="D140" s="20">
        <v>1177413</v>
      </c>
      <c r="E140" s="19" t="s">
        <v>41</v>
      </c>
      <c r="F140" s="21" t="s">
        <v>219</v>
      </c>
      <c r="G140" s="51" t="s">
        <v>220</v>
      </c>
      <c r="H140" s="52"/>
      <c r="I140" s="22">
        <v>7.45</v>
      </c>
      <c r="J140" s="19" t="s">
        <v>44</v>
      </c>
      <c r="K140" s="23">
        <v>0</v>
      </c>
      <c r="L140" s="19"/>
      <c r="M140" s="24">
        <f t="shared" si="13"/>
        <v>0</v>
      </c>
      <c r="N140" s="43"/>
      <c r="O140" s="22">
        <f>ROUND(I140*N140,3)</f>
        <v>0</v>
      </c>
      <c r="P140" s="19"/>
      <c r="Q140" s="19"/>
      <c r="R140" s="25">
        <v>0</v>
      </c>
      <c r="S140" s="26">
        <f t="shared" si="14"/>
        <v>0</v>
      </c>
      <c r="T140" s="25">
        <v>1</v>
      </c>
      <c r="U140" s="26">
        <f t="shared" si="15"/>
        <v>0</v>
      </c>
    </row>
    <row r="141" spans="1:21" s="27" customFormat="1" ht="51" customHeight="1">
      <c r="A141" s="19" t="s">
        <v>45</v>
      </c>
      <c r="B141" s="19">
        <v>5</v>
      </c>
      <c r="C141" s="19">
        <v>0</v>
      </c>
      <c r="D141" s="20">
        <v>1177438</v>
      </c>
      <c r="E141" s="19" t="s">
        <v>41</v>
      </c>
      <c r="F141" s="21" t="s">
        <v>221</v>
      </c>
      <c r="G141" s="51" t="s">
        <v>222</v>
      </c>
      <c r="H141" s="52"/>
      <c r="I141" s="22">
        <v>11.796</v>
      </c>
      <c r="J141" s="19" t="s">
        <v>44</v>
      </c>
      <c r="K141" s="23">
        <v>0</v>
      </c>
      <c r="L141" s="19"/>
      <c r="M141" s="24">
        <f t="shared" si="13"/>
        <v>0</v>
      </c>
      <c r="N141" s="43"/>
      <c r="O141" s="22"/>
      <c r="P141" s="19"/>
      <c r="Q141" s="19"/>
      <c r="R141" s="25">
        <v>0</v>
      </c>
      <c r="S141" s="26">
        <f t="shared" si="14"/>
        <v>0</v>
      </c>
      <c r="T141" s="25">
        <v>1</v>
      </c>
      <c r="U141" s="26">
        <f t="shared" si="15"/>
        <v>0</v>
      </c>
    </row>
    <row r="142" spans="1:21" s="27" customFormat="1" ht="38.25" customHeight="1">
      <c r="A142" s="19" t="s">
        <v>45</v>
      </c>
      <c r="B142" s="19">
        <v>6</v>
      </c>
      <c r="C142" s="19">
        <v>0</v>
      </c>
      <c r="D142" s="20">
        <v>1177509</v>
      </c>
      <c r="E142" s="19" t="s">
        <v>41</v>
      </c>
      <c r="F142" s="21" t="s">
        <v>223</v>
      </c>
      <c r="G142" s="51" t="s">
        <v>224</v>
      </c>
      <c r="H142" s="52"/>
      <c r="I142" s="22">
        <v>0.144</v>
      </c>
      <c r="J142" s="19" t="s">
        <v>68</v>
      </c>
      <c r="K142" s="23">
        <v>0</v>
      </c>
      <c r="L142" s="19"/>
      <c r="M142" s="24">
        <f t="shared" si="13"/>
        <v>0</v>
      </c>
      <c r="N142" s="43"/>
      <c r="O142" s="22">
        <f>ROUND(I142*N142,3)</f>
        <v>0</v>
      </c>
      <c r="P142" s="19"/>
      <c r="Q142" s="19"/>
      <c r="R142" s="25">
        <v>0</v>
      </c>
      <c r="S142" s="26">
        <f t="shared" si="14"/>
        <v>0</v>
      </c>
      <c r="T142" s="25">
        <v>1</v>
      </c>
      <c r="U142" s="26">
        <f t="shared" si="15"/>
        <v>0</v>
      </c>
    </row>
    <row r="143" spans="1:21" s="27" customFormat="1" ht="38.25" customHeight="1">
      <c r="A143" s="19" t="s">
        <v>45</v>
      </c>
      <c r="B143" s="19">
        <v>7</v>
      </c>
      <c r="C143" s="19">
        <v>0</v>
      </c>
      <c r="D143" s="20">
        <v>1177501</v>
      </c>
      <c r="E143" s="19" t="s">
        <v>41</v>
      </c>
      <c r="F143" s="21" t="s">
        <v>225</v>
      </c>
      <c r="G143" s="51" t="s">
        <v>226</v>
      </c>
      <c r="H143" s="52"/>
      <c r="I143" s="22">
        <v>4.536</v>
      </c>
      <c r="J143" s="19" t="s">
        <v>79</v>
      </c>
      <c r="K143" s="23">
        <v>0</v>
      </c>
      <c r="L143" s="19"/>
      <c r="M143" s="24">
        <f t="shared" si="13"/>
        <v>0</v>
      </c>
      <c r="N143" s="43"/>
      <c r="O143" s="22">
        <f>ROUND(I143*N143,3)</f>
        <v>0</v>
      </c>
      <c r="P143" s="19"/>
      <c r="Q143" s="19"/>
      <c r="R143" s="25">
        <v>0</v>
      </c>
      <c r="S143" s="26">
        <f t="shared" si="14"/>
        <v>0</v>
      </c>
      <c r="T143" s="25">
        <v>1</v>
      </c>
      <c r="U143" s="26">
        <f t="shared" si="15"/>
        <v>0</v>
      </c>
    </row>
    <row r="144" spans="1:21" s="27" customFormat="1" ht="12.75" customHeight="1">
      <c r="A144" s="19" t="s">
        <v>45</v>
      </c>
      <c r="B144" s="19">
        <v>8</v>
      </c>
      <c r="C144" s="19">
        <v>0</v>
      </c>
      <c r="D144" s="20">
        <v>1177502</v>
      </c>
      <c r="E144" s="19" t="s">
        <v>41</v>
      </c>
      <c r="F144" s="21" t="s">
        <v>227</v>
      </c>
      <c r="G144" s="51" t="s">
        <v>228</v>
      </c>
      <c r="H144" s="52"/>
      <c r="I144" s="22">
        <v>4.536</v>
      </c>
      <c r="J144" s="19" t="s">
        <v>79</v>
      </c>
      <c r="K144" s="23">
        <v>0</v>
      </c>
      <c r="L144" s="19"/>
      <c r="M144" s="24">
        <f t="shared" si="13"/>
        <v>0</v>
      </c>
      <c r="N144" s="43"/>
      <c r="O144" s="22"/>
      <c r="P144" s="19"/>
      <c r="Q144" s="19"/>
      <c r="R144" s="25">
        <v>0</v>
      </c>
      <c r="S144" s="26">
        <f t="shared" si="14"/>
        <v>0</v>
      </c>
      <c r="T144" s="25">
        <v>1</v>
      </c>
      <c r="U144" s="26">
        <f t="shared" si="15"/>
        <v>0</v>
      </c>
    </row>
    <row r="145" spans="1:21" s="27" customFormat="1" ht="12.75" customHeight="1">
      <c r="A145" s="19" t="s">
        <v>45</v>
      </c>
      <c r="B145" s="19">
        <v>9</v>
      </c>
      <c r="C145" s="19">
        <v>0</v>
      </c>
      <c r="D145" s="20">
        <v>1177673</v>
      </c>
      <c r="E145" s="19" t="s">
        <v>41</v>
      </c>
      <c r="F145" s="21" t="s">
        <v>229</v>
      </c>
      <c r="G145" s="51" t="s">
        <v>230</v>
      </c>
      <c r="H145" s="52"/>
      <c r="I145" s="22">
        <v>0.7</v>
      </c>
      <c r="J145" s="19" t="s">
        <v>79</v>
      </c>
      <c r="K145" s="23">
        <v>0</v>
      </c>
      <c r="L145" s="19"/>
      <c r="M145" s="24">
        <f t="shared" si="13"/>
        <v>0</v>
      </c>
      <c r="N145" s="43"/>
      <c r="O145" s="22">
        <f>ROUND(I145*N145,3)</f>
        <v>0</v>
      </c>
      <c r="P145" s="19"/>
      <c r="Q145" s="19"/>
      <c r="R145" s="25">
        <v>0</v>
      </c>
      <c r="S145" s="26">
        <f t="shared" si="14"/>
        <v>0</v>
      </c>
      <c r="T145" s="25">
        <v>1</v>
      </c>
      <c r="U145" s="26">
        <f t="shared" si="15"/>
        <v>0</v>
      </c>
    </row>
    <row r="146" spans="2:17" ht="3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39"/>
      <c r="O146" s="4"/>
      <c r="P146" s="4"/>
      <c r="Q146" s="4"/>
    </row>
    <row r="147" spans="2:21" ht="15" customHeight="1">
      <c r="B147" s="54" t="s">
        <v>40</v>
      </c>
      <c r="C147" s="48"/>
      <c r="D147" s="48"/>
      <c r="E147" s="48"/>
      <c r="F147" s="9" t="s">
        <v>211</v>
      </c>
      <c r="G147" s="10" t="s">
        <v>212</v>
      </c>
      <c r="M147" s="12">
        <f>ROUND(SUBTOTAL(9,M136:M146),0)</f>
        <v>0</v>
      </c>
      <c r="O147" s="13">
        <f>ROUND(SUBTOTAL(9,O136:O146),3)</f>
        <v>0</v>
      </c>
      <c r="Q147" s="13">
        <f>ROUND(SUBTOTAL(9,Q136:Q146),3)</f>
        <v>0</v>
      </c>
      <c r="S147" s="1">
        <f>ROUND(SUBTOTAL(9,S136:S146),2)</f>
        <v>0</v>
      </c>
      <c r="U147" s="1">
        <f>ROUND(SUBTOTAL(9,U136:U146),2)</f>
        <v>0</v>
      </c>
    </row>
    <row r="148" ht="12.75" customHeight="1"/>
    <row r="149" spans="1:17" ht="15" customHeight="1">
      <c r="A149" s="1" t="s">
        <v>18</v>
      </c>
      <c r="B149" s="46"/>
      <c r="C149" s="46"/>
      <c r="D149" s="46"/>
      <c r="E149" s="46"/>
      <c r="F149" s="7" t="s">
        <v>231</v>
      </c>
      <c r="G149" s="53" t="s">
        <v>232</v>
      </c>
      <c r="H149" s="46"/>
      <c r="I149" s="46"/>
      <c r="J149" s="46"/>
      <c r="K149" s="46"/>
      <c r="L149" s="46"/>
      <c r="M149" s="46"/>
      <c r="N149" s="39"/>
      <c r="O149" s="4"/>
      <c r="P149" s="4"/>
      <c r="Q149" s="4"/>
    </row>
    <row r="150" ht="3" customHeight="1"/>
    <row r="151" spans="1:21" s="27" customFormat="1" ht="38.25" customHeight="1">
      <c r="A151" s="19" t="s">
        <v>45</v>
      </c>
      <c r="B151" s="19">
        <v>1</v>
      </c>
      <c r="C151" s="19">
        <v>0</v>
      </c>
      <c r="D151" s="20">
        <v>1178090</v>
      </c>
      <c r="E151" s="19" t="s">
        <v>41</v>
      </c>
      <c r="F151" s="21" t="s">
        <v>233</v>
      </c>
      <c r="G151" s="51" t="s">
        <v>234</v>
      </c>
      <c r="H151" s="58"/>
      <c r="I151" s="22">
        <v>1</v>
      </c>
      <c r="J151" s="19" t="s">
        <v>128</v>
      </c>
      <c r="K151" s="23">
        <v>0</v>
      </c>
      <c r="L151" s="19"/>
      <c r="M151" s="24">
        <f>ROUND(I151*K151,0)</f>
        <v>0</v>
      </c>
      <c r="N151" s="43"/>
      <c r="O151" s="22">
        <f>ROUND(I151*N151,3)</f>
        <v>0</v>
      </c>
      <c r="P151" s="19"/>
      <c r="Q151" s="19"/>
      <c r="R151" s="25">
        <v>0</v>
      </c>
      <c r="S151" s="26">
        <f>ROUND(M151*R151,2)</f>
        <v>0</v>
      </c>
      <c r="T151" s="25">
        <v>1</v>
      </c>
      <c r="U151" s="26">
        <f>ROUND(M151*T151,2)</f>
        <v>0</v>
      </c>
    </row>
    <row r="152" spans="1:21" s="27" customFormat="1" ht="38.25" customHeight="1">
      <c r="A152" s="19" t="s">
        <v>45</v>
      </c>
      <c r="B152" s="19">
        <v>2</v>
      </c>
      <c r="C152" s="19">
        <v>0</v>
      </c>
      <c r="D152" s="20">
        <v>1178092</v>
      </c>
      <c r="E152" s="19" t="s">
        <v>41</v>
      </c>
      <c r="F152" s="21" t="s">
        <v>235</v>
      </c>
      <c r="G152" s="51" t="s">
        <v>236</v>
      </c>
      <c r="H152" s="52"/>
      <c r="I152" s="22">
        <v>1</v>
      </c>
      <c r="J152" s="19" t="s">
        <v>128</v>
      </c>
      <c r="K152" s="23">
        <v>0</v>
      </c>
      <c r="L152" s="19"/>
      <c r="M152" s="24">
        <f>ROUND(I152*K152,0)</f>
        <v>0</v>
      </c>
      <c r="N152" s="43"/>
      <c r="O152" s="22">
        <f>ROUND(I152*N152,3)</f>
        <v>0</v>
      </c>
      <c r="P152" s="19"/>
      <c r="Q152" s="19"/>
      <c r="R152" s="25">
        <v>0</v>
      </c>
      <c r="S152" s="26">
        <f>ROUND(M152*R152,2)</f>
        <v>0</v>
      </c>
      <c r="T152" s="25">
        <v>1</v>
      </c>
      <c r="U152" s="26">
        <f>ROUND(M152*T152,2)</f>
        <v>0</v>
      </c>
    </row>
    <row r="153" spans="2:17" ht="3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39"/>
      <c r="O153" s="4"/>
      <c r="P153" s="4"/>
      <c r="Q153" s="4"/>
    </row>
    <row r="154" spans="2:21" ht="15" customHeight="1">
      <c r="B154" s="54" t="s">
        <v>40</v>
      </c>
      <c r="C154" s="48"/>
      <c r="D154" s="48"/>
      <c r="E154" s="48"/>
      <c r="F154" s="9" t="s">
        <v>231</v>
      </c>
      <c r="G154" s="10" t="s">
        <v>232</v>
      </c>
      <c r="M154" s="12">
        <f>ROUND(SUBTOTAL(9,M150:M153),0)</f>
        <v>0</v>
      </c>
      <c r="O154" s="13">
        <f>ROUND(SUBTOTAL(9,O150:O153),3)</f>
        <v>0</v>
      </c>
      <c r="Q154" s="13">
        <f>ROUND(SUBTOTAL(9,Q150:Q153),3)</f>
        <v>0</v>
      </c>
      <c r="S154" s="1">
        <f>ROUND(SUBTOTAL(9,S150:S153),2)</f>
        <v>0</v>
      </c>
      <c r="U154" s="1">
        <f>ROUND(SUBTOTAL(9,U150:U153),2)</f>
        <v>0</v>
      </c>
    </row>
    <row r="155" ht="12.75" customHeight="1"/>
    <row r="156" spans="1:17" ht="15" customHeight="1">
      <c r="A156" s="1" t="s">
        <v>18</v>
      </c>
      <c r="B156" s="46"/>
      <c r="C156" s="46"/>
      <c r="D156" s="46"/>
      <c r="E156" s="46"/>
      <c r="F156" s="7" t="s">
        <v>237</v>
      </c>
      <c r="G156" s="53" t="s">
        <v>238</v>
      </c>
      <c r="H156" s="46"/>
      <c r="I156" s="46"/>
      <c r="J156" s="46"/>
      <c r="K156" s="46"/>
      <c r="L156" s="46"/>
      <c r="M156" s="46"/>
      <c r="N156" s="39"/>
      <c r="O156" s="4"/>
      <c r="P156" s="4"/>
      <c r="Q156" s="4"/>
    </row>
    <row r="157" ht="3" customHeight="1"/>
    <row r="158" spans="1:21" ht="12.75" customHeight="1">
      <c r="A158" s="1" t="s">
        <v>45</v>
      </c>
      <c r="B158" s="1">
        <v>1</v>
      </c>
      <c r="C158" s="1">
        <v>0</v>
      </c>
      <c r="D158" s="3">
        <v>1178125</v>
      </c>
      <c r="E158" s="1" t="s">
        <v>41</v>
      </c>
      <c r="F158" s="8" t="s">
        <v>239</v>
      </c>
      <c r="G158" s="55" t="s">
        <v>240</v>
      </c>
      <c r="H158" s="56"/>
      <c r="I158" s="14">
        <v>91.181</v>
      </c>
      <c r="J158" s="1" t="s">
        <v>79</v>
      </c>
      <c r="K158" s="15">
        <v>0</v>
      </c>
      <c r="M158" s="16">
        <f aca="true" t="shared" si="16" ref="M158:M163">ROUND(I158*K158,0)</f>
        <v>0</v>
      </c>
      <c r="N158" s="42"/>
      <c r="O158" s="14">
        <f>ROUND(I158*N158,3)</f>
        <v>0</v>
      </c>
      <c r="R158" s="17">
        <v>0</v>
      </c>
      <c r="S158" s="18">
        <f aca="true" t="shared" si="17" ref="S158:S163">ROUND(M158*R158,2)</f>
        <v>0</v>
      </c>
      <c r="T158" s="17">
        <v>1</v>
      </c>
      <c r="U158" s="18">
        <f aca="true" t="shared" si="18" ref="U158:U163">ROUND(M158*T158,2)</f>
        <v>0</v>
      </c>
    </row>
    <row r="159" spans="1:21" ht="25.5" customHeight="1">
      <c r="A159" s="1" t="s">
        <v>45</v>
      </c>
      <c r="B159" s="1">
        <v>2</v>
      </c>
      <c r="C159" s="1">
        <v>0</v>
      </c>
      <c r="D159" s="3">
        <v>1411927</v>
      </c>
      <c r="E159" s="1" t="s">
        <v>41</v>
      </c>
      <c r="F159" s="8" t="s">
        <v>241</v>
      </c>
      <c r="G159" s="55" t="s">
        <v>242</v>
      </c>
      <c r="H159" s="57"/>
      <c r="I159" s="14">
        <v>5.461</v>
      </c>
      <c r="J159" s="1" t="s">
        <v>179</v>
      </c>
      <c r="K159" s="15">
        <v>0</v>
      </c>
      <c r="M159" s="16">
        <f t="shared" si="16"/>
        <v>0</v>
      </c>
      <c r="N159" s="42"/>
      <c r="O159" s="14">
        <f>ROUND(I159*N159,3)</f>
        <v>0</v>
      </c>
      <c r="R159" s="17">
        <v>0</v>
      </c>
      <c r="S159" s="18">
        <f t="shared" si="17"/>
        <v>0</v>
      </c>
      <c r="T159" s="17">
        <v>1</v>
      </c>
      <c r="U159" s="18">
        <f t="shared" si="18"/>
        <v>0</v>
      </c>
    </row>
    <row r="160" spans="1:21" ht="12.75" customHeight="1">
      <c r="A160" s="1" t="s">
        <v>45</v>
      </c>
      <c r="B160" s="1">
        <v>3</v>
      </c>
      <c r="C160" s="1">
        <v>0</v>
      </c>
      <c r="D160" s="3">
        <v>0</v>
      </c>
      <c r="E160" s="1" t="s">
        <v>41</v>
      </c>
      <c r="F160" s="8" t="s">
        <v>243</v>
      </c>
      <c r="G160" s="55" t="s">
        <v>244</v>
      </c>
      <c r="H160" s="57"/>
      <c r="I160" s="14">
        <v>11.032</v>
      </c>
      <c r="J160" s="1" t="s">
        <v>128</v>
      </c>
      <c r="K160" s="15">
        <v>0</v>
      </c>
      <c r="M160" s="16">
        <f t="shared" si="16"/>
        <v>0</v>
      </c>
      <c r="N160" s="42"/>
      <c r="O160" s="14">
        <f>ROUND(I160*N160,3)</f>
        <v>0</v>
      </c>
      <c r="R160" s="17">
        <v>0</v>
      </c>
      <c r="S160" s="18">
        <f t="shared" si="17"/>
        <v>0</v>
      </c>
      <c r="T160" s="17">
        <v>1</v>
      </c>
      <c r="U160" s="18">
        <f t="shared" si="18"/>
        <v>0</v>
      </c>
    </row>
    <row r="161" spans="1:21" ht="12.75" customHeight="1">
      <c r="A161" s="1" t="s">
        <v>45</v>
      </c>
      <c r="B161" s="1">
        <v>4</v>
      </c>
      <c r="C161" s="1">
        <v>0</v>
      </c>
      <c r="D161" s="3">
        <v>1412448</v>
      </c>
      <c r="E161" s="1" t="s">
        <v>41</v>
      </c>
      <c r="F161" s="8" t="s">
        <v>245</v>
      </c>
      <c r="G161" s="55" t="s">
        <v>246</v>
      </c>
      <c r="H161" s="57"/>
      <c r="I161" s="14">
        <v>41.895</v>
      </c>
      <c r="J161" s="1" t="s">
        <v>179</v>
      </c>
      <c r="K161" s="15">
        <v>0</v>
      </c>
      <c r="M161" s="16">
        <f t="shared" si="16"/>
        <v>0</v>
      </c>
      <c r="N161" s="42"/>
      <c r="O161" s="14"/>
      <c r="R161" s="17">
        <v>0</v>
      </c>
      <c r="S161" s="18">
        <f t="shared" si="17"/>
        <v>0</v>
      </c>
      <c r="T161" s="17">
        <v>1</v>
      </c>
      <c r="U161" s="18">
        <f t="shared" si="18"/>
        <v>0</v>
      </c>
    </row>
    <row r="162" spans="1:21" ht="12.75" customHeight="1">
      <c r="A162" s="1" t="s">
        <v>45</v>
      </c>
      <c r="B162" s="1">
        <v>5</v>
      </c>
      <c r="C162" s="1">
        <v>0</v>
      </c>
      <c r="D162" s="3">
        <v>1412212</v>
      </c>
      <c r="E162" s="1" t="s">
        <v>41</v>
      </c>
      <c r="F162" s="8" t="s">
        <v>247</v>
      </c>
      <c r="G162" s="55" t="s">
        <v>248</v>
      </c>
      <c r="H162" s="57"/>
      <c r="I162" s="14">
        <v>5.461</v>
      </c>
      <c r="J162" s="1" t="s">
        <v>179</v>
      </c>
      <c r="K162" s="15">
        <v>0</v>
      </c>
      <c r="M162" s="16">
        <f t="shared" si="16"/>
        <v>0</v>
      </c>
      <c r="N162" s="42"/>
      <c r="O162" s="14">
        <f>ROUND(I162*N162,3)</f>
        <v>0</v>
      </c>
      <c r="R162" s="17">
        <v>0</v>
      </c>
      <c r="S162" s="18">
        <f t="shared" si="17"/>
        <v>0</v>
      </c>
      <c r="T162" s="17">
        <v>1</v>
      </c>
      <c r="U162" s="18">
        <f t="shared" si="18"/>
        <v>0</v>
      </c>
    </row>
    <row r="163" spans="1:21" ht="12.75" customHeight="1">
      <c r="A163" s="1" t="s">
        <v>251</v>
      </c>
      <c r="B163" s="1">
        <v>6</v>
      </c>
      <c r="C163" s="1">
        <v>0</v>
      </c>
      <c r="D163" s="3" t="s">
        <v>204</v>
      </c>
      <c r="E163" s="1" t="s">
        <v>41</v>
      </c>
      <c r="F163" s="8" t="s">
        <v>249</v>
      </c>
      <c r="G163" s="55" t="s">
        <v>250</v>
      </c>
      <c r="H163" s="57"/>
      <c r="I163" s="14">
        <v>16.547</v>
      </c>
      <c r="J163" s="1" t="s">
        <v>128</v>
      </c>
      <c r="K163" s="15">
        <v>0</v>
      </c>
      <c r="M163" s="16">
        <f t="shared" si="16"/>
        <v>0</v>
      </c>
      <c r="N163" s="42"/>
      <c r="O163" s="14">
        <f>ROUND(I163*N163,3)</f>
        <v>0</v>
      </c>
      <c r="R163" s="17">
        <v>0</v>
      </c>
      <c r="S163" s="18">
        <f t="shared" si="17"/>
        <v>0</v>
      </c>
      <c r="T163" s="17">
        <v>1</v>
      </c>
      <c r="U163" s="18">
        <f t="shared" si="18"/>
        <v>0</v>
      </c>
    </row>
    <row r="164" spans="2:17" ht="3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39"/>
      <c r="O164" s="4"/>
      <c r="P164" s="4"/>
      <c r="Q164" s="4"/>
    </row>
    <row r="165" spans="2:21" ht="15" customHeight="1">
      <c r="B165" s="54" t="s">
        <v>40</v>
      </c>
      <c r="C165" s="48"/>
      <c r="D165" s="48"/>
      <c r="E165" s="48"/>
      <c r="F165" s="9" t="s">
        <v>237</v>
      </c>
      <c r="G165" s="10" t="s">
        <v>238</v>
      </c>
      <c r="M165" s="12">
        <f>ROUND(SUBTOTAL(9,M157:M164),0)</f>
        <v>0</v>
      </c>
      <c r="O165" s="13">
        <f>ROUND(SUBTOTAL(9,O157:O164),3)</f>
        <v>0</v>
      </c>
      <c r="Q165" s="13">
        <f>ROUND(SUBTOTAL(9,Q157:Q164),3)</f>
        <v>0</v>
      </c>
      <c r="S165" s="1">
        <f>ROUND(SUBTOTAL(9,S157:S164),2)</f>
        <v>0</v>
      </c>
      <c r="U165" s="1">
        <f>ROUND(SUBTOTAL(9,U157:U164),2)</f>
        <v>0</v>
      </c>
    </row>
    <row r="166" ht="12.75" customHeight="1"/>
    <row r="167" spans="1:17" ht="15" customHeight="1">
      <c r="A167" s="1" t="s">
        <v>18</v>
      </c>
      <c r="B167" s="46"/>
      <c r="C167" s="46"/>
      <c r="D167" s="46"/>
      <c r="E167" s="46"/>
      <c r="F167" s="7" t="s">
        <v>252</v>
      </c>
      <c r="G167" s="53" t="s">
        <v>253</v>
      </c>
      <c r="H167" s="46"/>
      <c r="I167" s="46"/>
      <c r="J167" s="46"/>
      <c r="K167" s="46"/>
      <c r="L167" s="46"/>
      <c r="M167" s="46"/>
      <c r="N167" s="39"/>
      <c r="O167" s="4"/>
      <c r="P167" s="4"/>
      <c r="Q167" s="4"/>
    </row>
    <row r="168" ht="3" customHeight="1"/>
    <row r="169" spans="1:21" s="27" customFormat="1" ht="63.75" customHeight="1">
      <c r="A169" s="19" t="s">
        <v>45</v>
      </c>
      <c r="B169" s="19">
        <v>1</v>
      </c>
      <c r="C169" s="19">
        <v>0</v>
      </c>
      <c r="D169" s="20">
        <v>1090001</v>
      </c>
      <c r="E169" s="19" t="s">
        <v>41</v>
      </c>
      <c r="F169" s="21" t="s">
        <v>254</v>
      </c>
      <c r="G169" s="51" t="s">
        <v>255</v>
      </c>
      <c r="H169" s="58"/>
      <c r="I169" s="22">
        <v>41.898</v>
      </c>
      <c r="J169" s="19" t="s">
        <v>79</v>
      </c>
      <c r="K169" s="23">
        <v>0</v>
      </c>
      <c r="L169" s="19"/>
      <c r="M169" s="24">
        <f aca="true" t="shared" si="19" ref="M169:M177">ROUND(I169*K169,0)</f>
        <v>0</v>
      </c>
      <c r="N169" s="41"/>
      <c r="O169" s="19"/>
      <c r="P169" s="19"/>
      <c r="Q169" s="19"/>
      <c r="R169" s="25">
        <v>0</v>
      </c>
      <c r="S169" s="26">
        <f aca="true" t="shared" si="20" ref="S169:S177">ROUND(M169*R169,2)</f>
        <v>0</v>
      </c>
      <c r="T169" s="25">
        <v>1</v>
      </c>
      <c r="U169" s="26">
        <f aca="true" t="shared" si="21" ref="U169:U177">ROUND(M169*T169,2)</f>
        <v>0</v>
      </c>
    </row>
    <row r="170" spans="1:21" s="27" customFormat="1" ht="51" customHeight="1">
      <c r="A170" s="19" t="s">
        <v>45</v>
      </c>
      <c r="B170" s="19">
        <v>2</v>
      </c>
      <c r="C170" s="19">
        <v>0</v>
      </c>
      <c r="D170" s="20">
        <v>1090007</v>
      </c>
      <c r="E170" s="19" t="s">
        <v>41</v>
      </c>
      <c r="F170" s="21" t="s">
        <v>256</v>
      </c>
      <c r="G170" s="51" t="s">
        <v>257</v>
      </c>
      <c r="H170" s="52"/>
      <c r="I170" s="22">
        <v>2513.88</v>
      </c>
      <c r="J170" s="19" t="s">
        <v>79</v>
      </c>
      <c r="K170" s="23">
        <v>0</v>
      </c>
      <c r="L170" s="19"/>
      <c r="M170" s="24">
        <f t="shared" si="19"/>
        <v>0</v>
      </c>
      <c r="N170" s="41"/>
      <c r="O170" s="19"/>
      <c r="P170" s="19"/>
      <c r="Q170" s="19"/>
      <c r="R170" s="25">
        <v>0</v>
      </c>
      <c r="S170" s="26">
        <f t="shared" si="20"/>
        <v>0</v>
      </c>
      <c r="T170" s="25">
        <v>1</v>
      </c>
      <c r="U170" s="26">
        <f t="shared" si="21"/>
        <v>0</v>
      </c>
    </row>
    <row r="171" spans="1:21" s="27" customFormat="1" ht="51" customHeight="1">
      <c r="A171" s="19" t="s">
        <v>45</v>
      </c>
      <c r="B171" s="19">
        <v>3</v>
      </c>
      <c r="C171" s="19">
        <v>0</v>
      </c>
      <c r="D171" s="20">
        <v>1090516</v>
      </c>
      <c r="E171" s="19" t="s">
        <v>41</v>
      </c>
      <c r="F171" s="21" t="s">
        <v>258</v>
      </c>
      <c r="G171" s="51" t="s">
        <v>259</v>
      </c>
      <c r="H171" s="52"/>
      <c r="I171" s="22">
        <v>41.898</v>
      </c>
      <c r="J171" s="19" t="s">
        <v>79</v>
      </c>
      <c r="K171" s="23">
        <v>0</v>
      </c>
      <c r="L171" s="19"/>
      <c r="M171" s="24">
        <f t="shared" si="19"/>
        <v>0</v>
      </c>
      <c r="N171" s="41"/>
      <c r="O171" s="19"/>
      <c r="P171" s="19"/>
      <c r="Q171" s="19"/>
      <c r="R171" s="25">
        <v>0</v>
      </c>
      <c r="S171" s="26">
        <f t="shared" si="20"/>
        <v>0</v>
      </c>
      <c r="T171" s="25">
        <v>1</v>
      </c>
      <c r="U171" s="26">
        <f t="shared" si="21"/>
        <v>0</v>
      </c>
    </row>
    <row r="172" spans="1:21" s="27" customFormat="1" ht="38.25" customHeight="1">
      <c r="A172" s="19" t="s">
        <v>45</v>
      </c>
      <c r="B172" s="19">
        <v>4</v>
      </c>
      <c r="C172" s="19">
        <v>0</v>
      </c>
      <c r="D172" s="20">
        <v>1090140</v>
      </c>
      <c r="E172" s="19" t="s">
        <v>41</v>
      </c>
      <c r="F172" s="21" t="s">
        <v>260</v>
      </c>
      <c r="G172" s="51" t="s">
        <v>261</v>
      </c>
      <c r="H172" s="52"/>
      <c r="I172" s="22">
        <v>135.498</v>
      </c>
      <c r="J172" s="19" t="s">
        <v>44</v>
      </c>
      <c r="K172" s="23">
        <v>0</v>
      </c>
      <c r="L172" s="19"/>
      <c r="M172" s="24">
        <f t="shared" si="19"/>
        <v>0</v>
      </c>
      <c r="N172" s="41"/>
      <c r="O172" s="19"/>
      <c r="P172" s="19"/>
      <c r="Q172" s="19"/>
      <c r="R172" s="25">
        <v>0</v>
      </c>
      <c r="S172" s="26">
        <f t="shared" si="20"/>
        <v>0</v>
      </c>
      <c r="T172" s="25">
        <v>1</v>
      </c>
      <c r="U172" s="26">
        <f t="shared" si="21"/>
        <v>0</v>
      </c>
    </row>
    <row r="173" spans="1:21" s="27" customFormat="1" ht="38.25" customHeight="1">
      <c r="A173" s="19" t="s">
        <v>45</v>
      </c>
      <c r="B173" s="19">
        <v>5</v>
      </c>
      <c r="C173" s="19">
        <v>0</v>
      </c>
      <c r="D173" s="20">
        <v>1090144</v>
      </c>
      <c r="E173" s="19" t="s">
        <v>41</v>
      </c>
      <c r="F173" s="21" t="s">
        <v>262</v>
      </c>
      <c r="G173" s="51" t="s">
        <v>263</v>
      </c>
      <c r="H173" s="52"/>
      <c r="I173" s="22">
        <v>4064.94</v>
      </c>
      <c r="J173" s="19" t="s">
        <v>44</v>
      </c>
      <c r="K173" s="23">
        <v>0</v>
      </c>
      <c r="L173" s="19"/>
      <c r="M173" s="24">
        <f t="shared" si="19"/>
        <v>0</v>
      </c>
      <c r="N173" s="41"/>
      <c r="O173" s="19"/>
      <c r="P173" s="19"/>
      <c r="Q173" s="19"/>
      <c r="R173" s="25">
        <v>0</v>
      </c>
      <c r="S173" s="26">
        <f t="shared" si="20"/>
        <v>0</v>
      </c>
      <c r="T173" s="25">
        <v>1</v>
      </c>
      <c r="U173" s="26">
        <f t="shared" si="21"/>
        <v>0</v>
      </c>
    </row>
    <row r="174" spans="1:21" s="27" customFormat="1" ht="51" customHeight="1">
      <c r="A174" s="19" t="s">
        <v>45</v>
      </c>
      <c r="B174" s="19">
        <v>6</v>
      </c>
      <c r="C174" s="19">
        <v>0</v>
      </c>
      <c r="D174" s="20">
        <v>1090583</v>
      </c>
      <c r="E174" s="19" t="s">
        <v>41</v>
      </c>
      <c r="F174" s="21" t="s">
        <v>264</v>
      </c>
      <c r="G174" s="51" t="s">
        <v>265</v>
      </c>
      <c r="H174" s="52"/>
      <c r="I174" s="22">
        <v>135.498</v>
      </c>
      <c r="J174" s="19" t="s">
        <v>44</v>
      </c>
      <c r="K174" s="23">
        <v>0</v>
      </c>
      <c r="L174" s="19"/>
      <c r="M174" s="24">
        <f t="shared" si="19"/>
        <v>0</v>
      </c>
      <c r="N174" s="41"/>
      <c r="O174" s="19"/>
      <c r="P174" s="19"/>
      <c r="Q174" s="19"/>
      <c r="R174" s="25">
        <v>0</v>
      </c>
      <c r="S174" s="26">
        <f t="shared" si="20"/>
        <v>0</v>
      </c>
      <c r="T174" s="25">
        <v>1</v>
      </c>
      <c r="U174" s="26">
        <f t="shared" si="21"/>
        <v>0</v>
      </c>
    </row>
    <row r="175" spans="1:21" s="27" customFormat="1" ht="12.75" customHeight="1">
      <c r="A175" s="19" t="s">
        <v>45</v>
      </c>
      <c r="B175" s="19">
        <v>7</v>
      </c>
      <c r="C175" s="19">
        <v>0</v>
      </c>
      <c r="D175" s="20">
        <v>1090429</v>
      </c>
      <c r="E175" s="19" t="s">
        <v>41</v>
      </c>
      <c r="F175" s="21" t="s">
        <v>266</v>
      </c>
      <c r="G175" s="51" t="s">
        <v>267</v>
      </c>
      <c r="H175" s="52"/>
      <c r="I175" s="22">
        <v>74.676</v>
      </c>
      <c r="J175" s="19" t="s">
        <v>79</v>
      </c>
      <c r="K175" s="23">
        <v>0</v>
      </c>
      <c r="L175" s="19"/>
      <c r="M175" s="24">
        <f t="shared" si="19"/>
        <v>0</v>
      </c>
      <c r="N175" s="41"/>
      <c r="O175" s="19"/>
      <c r="P175" s="19"/>
      <c r="Q175" s="19"/>
      <c r="R175" s="25">
        <v>0</v>
      </c>
      <c r="S175" s="26">
        <f t="shared" si="20"/>
        <v>0</v>
      </c>
      <c r="T175" s="25">
        <v>1</v>
      </c>
      <c r="U175" s="26">
        <f t="shared" si="21"/>
        <v>0</v>
      </c>
    </row>
    <row r="176" spans="1:21" s="27" customFormat="1" ht="38.25" customHeight="1">
      <c r="A176" s="19" t="s">
        <v>45</v>
      </c>
      <c r="B176" s="19">
        <v>8</v>
      </c>
      <c r="C176" s="19">
        <v>0</v>
      </c>
      <c r="D176" s="20">
        <v>1090435</v>
      </c>
      <c r="E176" s="19" t="s">
        <v>41</v>
      </c>
      <c r="F176" s="21" t="s">
        <v>268</v>
      </c>
      <c r="G176" s="51" t="s">
        <v>269</v>
      </c>
      <c r="H176" s="52"/>
      <c r="I176" s="22">
        <v>2240.28</v>
      </c>
      <c r="J176" s="19" t="s">
        <v>79</v>
      </c>
      <c r="K176" s="23">
        <v>0</v>
      </c>
      <c r="L176" s="19"/>
      <c r="M176" s="24">
        <f t="shared" si="19"/>
        <v>0</v>
      </c>
      <c r="N176" s="41"/>
      <c r="O176" s="19"/>
      <c r="P176" s="19"/>
      <c r="Q176" s="19"/>
      <c r="R176" s="25">
        <v>0</v>
      </c>
      <c r="S176" s="26">
        <f t="shared" si="20"/>
        <v>0</v>
      </c>
      <c r="T176" s="25">
        <v>1</v>
      </c>
      <c r="U176" s="26">
        <f t="shared" si="21"/>
        <v>0</v>
      </c>
    </row>
    <row r="177" spans="1:21" s="27" customFormat="1" ht="12.75" customHeight="1">
      <c r="A177" s="19" t="s">
        <v>45</v>
      </c>
      <c r="B177" s="19">
        <v>9</v>
      </c>
      <c r="C177" s="19">
        <v>0</v>
      </c>
      <c r="D177" s="20">
        <v>1090713</v>
      </c>
      <c r="E177" s="19" t="s">
        <v>41</v>
      </c>
      <c r="F177" s="21" t="s">
        <v>270</v>
      </c>
      <c r="G177" s="51" t="s">
        <v>271</v>
      </c>
      <c r="H177" s="52"/>
      <c r="I177" s="22">
        <v>74.676</v>
      </c>
      <c r="J177" s="19" t="s">
        <v>79</v>
      </c>
      <c r="K177" s="23">
        <v>0</v>
      </c>
      <c r="L177" s="19"/>
      <c r="M177" s="24">
        <f t="shared" si="19"/>
        <v>0</v>
      </c>
      <c r="N177" s="41"/>
      <c r="O177" s="19"/>
      <c r="P177" s="19"/>
      <c r="Q177" s="19"/>
      <c r="R177" s="25">
        <v>0</v>
      </c>
      <c r="S177" s="26">
        <f t="shared" si="20"/>
        <v>0</v>
      </c>
      <c r="T177" s="25">
        <v>1</v>
      </c>
      <c r="U177" s="26">
        <f t="shared" si="21"/>
        <v>0</v>
      </c>
    </row>
    <row r="178" spans="2:17" ht="3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39"/>
      <c r="O178" s="4"/>
      <c r="P178" s="4"/>
      <c r="Q178" s="4"/>
    </row>
    <row r="179" spans="2:21" ht="15" customHeight="1">
      <c r="B179" s="54" t="s">
        <v>40</v>
      </c>
      <c r="C179" s="48"/>
      <c r="D179" s="48"/>
      <c r="E179" s="48"/>
      <c r="F179" s="9" t="s">
        <v>252</v>
      </c>
      <c r="G179" s="10" t="s">
        <v>253</v>
      </c>
      <c r="M179" s="12">
        <f>ROUND(SUBTOTAL(9,M168:M178),0)</f>
        <v>0</v>
      </c>
      <c r="O179" s="13">
        <f>ROUND(SUBTOTAL(9,O168:O178),3)</f>
        <v>0</v>
      </c>
      <c r="Q179" s="13">
        <f>ROUND(SUBTOTAL(9,Q168:Q178),3)</f>
        <v>0</v>
      </c>
      <c r="S179" s="1">
        <f>ROUND(SUBTOTAL(9,S168:S178),2)</f>
        <v>0</v>
      </c>
      <c r="U179" s="1">
        <f>ROUND(SUBTOTAL(9,U168:U178),2)</f>
        <v>0</v>
      </c>
    </row>
    <row r="180" ht="12.75" customHeight="1"/>
    <row r="181" spans="1:17" ht="15" customHeight="1">
      <c r="A181" s="1" t="s">
        <v>18</v>
      </c>
      <c r="B181" s="46"/>
      <c r="C181" s="46"/>
      <c r="D181" s="46"/>
      <c r="E181" s="46"/>
      <c r="F181" s="7" t="s">
        <v>272</v>
      </c>
      <c r="G181" s="53" t="s">
        <v>273</v>
      </c>
      <c r="H181" s="46"/>
      <c r="I181" s="46"/>
      <c r="J181" s="46"/>
      <c r="K181" s="46"/>
      <c r="L181" s="46"/>
      <c r="M181" s="46"/>
      <c r="N181" s="39"/>
      <c r="O181" s="4"/>
      <c r="P181" s="4"/>
      <c r="Q181" s="4"/>
    </row>
    <row r="182" ht="3" customHeight="1"/>
    <row r="183" spans="1:21" ht="12.75" customHeight="1">
      <c r="A183" s="1" t="s">
        <v>45</v>
      </c>
      <c r="B183" s="1">
        <v>1</v>
      </c>
      <c r="C183" s="1">
        <v>0</v>
      </c>
      <c r="D183" s="3">
        <v>1250009</v>
      </c>
      <c r="E183" s="1" t="s">
        <v>41</v>
      </c>
      <c r="F183" s="8" t="s">
        <v>274</v>
      </c>
      <c r="G183" s="55" t="s">
        <v>275</v>
      </c>
      <c r="H183" s="56"/>
      <c r="I183" s="14">
        <v>6.388</v>
      </c>
      <c r="J183" s="1" t="s">
        <v>44</v>
      </c>
      <c r="K183" s="15">
        <v>0</v>
      </c>
      <c r="M183" s="16">
        <f>ROUND(I183*K183,0)</f>
        <v>0</v>
      </c>
      <c r="N183" s="42"/>
      <c r="O183" s="14">
        <f>ROUND(I183*N183,3)</f>
        <v>0</v>
      </c>
      <c r="P183" s="17">
        <v>2.5</v>
      </c>
      <c r="Q183" s="14">
        <f>ROUND(I183*P183,3)</f>
        <v>15.97</v>
      </c>
      <c r="R183" s="17">
        <v>0</v>
      </c>
      <c r="S183" s="18">
        <f>ROUND(M183*R183,2)</f>
        <v>0</v>
      </c>
      <c r="T183" s="17">
        <v>1</v>
      </c>
      <c r="U183" s="18">
        <f>ROUND(M183*T183,2)</f>
        <v>0</v>
      </c>
    </row>
    <row r="184" spans="1:21" ht="12.75" customHeight="1">
      <c r="A184" s="1" t="s">
        <v>45</v>
      </c>
      <c r="B184" s="1">
        <v>2</v>
      </c>
      <c r="C184" s="1">
        <v>0</v>
      </c>
      <c r="D184" s="3">
        <v>1250018</v>
      </c>
      <c r="E184" s="1" t="s">
        <v>41</v>
      </c>
      <c r="F184" s="8" t="s">
        <v>276</v>
      </c>
      <c r="G184" s="55" t="s">
        <v>277</v>
      </c>
      <c r="H184" s="57"/>
      <c r="I184" s="14">
        <v>1.425</v>
      </c>
      <c r="J184" s="1" t="s">
        <v>44</v>
      </c>
      <c r="K184" s="15">
        <v>0</v>
      </c>
      <c r="M184" s="16">
        <f>ROUND(I184*K184,0)</f>
        <v>0</v>
      </c>
      <c r="N184" s="42"/>
      <c r="O184" s="14">
        <f>ROUND(I184*N184,3)</f>
        <v>0</v>
      </c>
      <c r="P184" s="17">
        <v>1.95</v>
      </c>
      <c r="Q184" s="14">
        <f>ROUND(I184*P184,3)</f>
        <v>2.779</v>
      </c>
      <c r="R184" s="17">
        <v>0</v>
      </c>
      <c r="S184" s="18">
        <f>ROUND(M184*R184,2)</f>
        <v>0</v>
      </c>
      <c r="T184" s="17">
        <v>1</v>
      </c>
      <c r="U184" s="18">
        <f>ROUND(M184*T184,2)</f>
        <v>0</v>
      </c>
    </row>
    <row r="185" spans="2:17" ht="3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39"/>
      <c r="O185" s="4"/>
      <c r="P185" s="4"/>
      <c r="Q185" s="4"/>
    </row>
    <row r="186" spans="2:21" ht="15" customHeight="1">
      <c r="B186" s="54" t="s">
        <v>40</v>
      </c>
      <c r="C186" s="48"/>
      <c r="D186" s="48"/>
      <c r="E186" s="48"/>
      <c r="F186" s="9" t="s">
        <v>272</v>
      </c>
      <c r="G186" s="10" t="s">
        <v>273</v>
      </c>
      <c r="M186" s="12">
        <f>ROUND(SUBTOTAL(9,M182:M185),0)</f>
        <v>0</v>
      </c>
      <c r="O186" s="13">
        <f>ROUND(SUBTOTAL(9,O182:O185),3)</f>
        <v>0</v>
      </c>
      <c r="Q186" s="13">
        <f>ROUND(SUBTOTAL(9,Q182:Q185),3)</f>
        <v>18.749</v>
      </c>
      <c r="S186" s="1">
        <f>ROUND(SUBTOTAL(9,S182:S185),2)</f>
        <v>0</v>
      </c>
      <c r="U186" s="1">
        <f>ROUND(SUBTOTAL(9,U182:U185),2)</f>
        <v>0</v>
      </c>
    </row>
    <row r="187" ht="12.75" customHeight="1"/>
    <row r="188" spans="1:17" ht="15" customHeight="1">
      <c r="A188" s="1" t="s">
        <v>18</v>
      </c>
      <c r="B188" s="46"/>
      <c r="C188" s="46"/>
      <c r="D188" s="46"/>
      <c r="E188" s="46"/>
      <c r="F188" s="7" t="s">
        <v>278</v>
      </c>
      <c r="G188" s="53" t="s">
        <v>279</v>
      </c>
      <c r="H188" s="46"/>
      <c r="I188" s="46"/>
      <c r="J188" s="46"/>
      <c r="K188" s="46"/>
      <c r="L188" s="46"/>
      <c r="M188" s="46"/>
      <c r="N188" s="39"/>
      <c r="O188" s="4"/>
      <c r="P188" s="4"/>
      <c r="Q188" s="4"/>
    </row>
    <row r="189" ht="3" customHeight="1"/>
    <row r="190" spans="1:21" s="27" customFormat="1" ht="38.25" customHeight="1">
      <c r="A190" s="19" t="s">
        <v>45</v>
      </c>
      <c r="B190" s="19">
        <v>1</v>
      </c>
      <c r="C190" s="19">
        <v>0</v>
      </c>
      <c r="D190" s="20">
        <v>1251029</v>
      </c>
      <c r="E190" s="19" t="s">
        <v>41</v>
      </c>
      <c r="F190" s="21" t="s">
        <v>280</v>
      </c>
      <c r="G190" s="51" t="s">
        <v>281</v>
      </c>
      <c r="H190" s="58"/>
      <c r="I190" s="22">
        <v>12</v>
      </c>
      <c r="J190" s="19" t="s">
        <v>128</v>
      </c>
      <c r="K190" s="23">
        <v>0</v>
      </c>
      <c r="L190" s="19"/>
      <c r="M190" s="24">
        <f aca="true" t="shared" si="22" ref="M190:M203">ROUND(I190*K190,0)</f>
        <v>0</v>
      </c>
      <c r="N190" s="41"/>
      <c r="O190" s="19"/>
      <c r="P190" s="25">
        <v>0.009</v>
      </c>
      <c r="Q190" s="22">
        <f>ROUND(I190*P190,3)</f>
        <v>0.108</v>
      </c>
      <c r="R190" s="25">
        <v>0</v>
      </c>
      <c r="S190" s="26">
        <f aca="true" t="shared" si="23" ref="S190:S203">ROUND(M190*R190,2)</f>
        <v>0</v>
      </c>
      <c r="T190" s="25">
        <v>1</v>
      </c>
      <c r="U190" s="26">
        <f aca="true" t="shared" si="24" ref="U190:U203">ROUND(M190*T190,2)</f>
        <v>0</v>
      </c>
    </row>
    <row r="191" spans="1:21" s="27" customFormat="1" ht="51" customHeight="1">
      <c r="A191" s="19" t="s">
        <v>45</v>
      </c>
      <c r="B191" s="19">
        <v>2</v>
      </c>
      <c r="C191" s="19">
        <v>0</v>
      </c>
      <c r="D191" s="20">
        <v>1251135</v>
      </c>
      <c r="E191" s="19" t="s">
        <v>41</v>
      </c>
      <c r="F191" s="21" t="s">
        <v>282</v>
      </c>
      <c r="G191" s="51" t="s">
        <v>283</v>
      </c>
      <c r="H191" s="52"/>
      <c r="I191" s="22">
        <v>29.4</v>
      </c>
      <c r="J191" s="19" t="s">
        <v>79</v>
      </c>
      <c r="K191" s="23">
        <v>0</v>
      </c>
      <c r="L191" s="19"/>
      <c r="M191" s="24">
        <f t="shared" si="22"/>
        <v>0</v>
      </c>
      <c r="N191" s="41"/>
      <c r="O191" s="19"/>
      <c r="P191" s="25">
        <v>0.029</v>
      </c>
      <c r="Q191" s="22">
        <f>ROUND(I191*P191,3)</f>
        <v>0.853</v>
      </c>
      <c r="R191" s="25">
        <v>0</v>
      </c>
      <c r="S191" s="26">
        <f t="shared" si="23"/>
        <v>0</v>
      </c>
      <c r="T191" s="25">
        <v>1</v>
      </c>
      <c r="U191" s="26">
        <f t="shared" si="24"/>
        <v>0</v>
      </c>
    </row>
    <row r="192" spans="1:21" s="27" customFormat="1" ht="63.75" customHeight="1">
      <c r="A192" s="19" t="s">
        <v>45</v>
      </c>
      <c r="B192" s="19">
        <v>3</v>
      </c>
      <c r="C192" s="19">
        <v>0</v>
      </c>
      <c r="D192" s="20">
        <v>1251137</v>
      </c>
      <c r="E192" s="19" t="s">
        <v>41</v>
      </c>
      <c r="F192" s="21" t="s">
        <v>284</v>
      </c>
      <c r="G192" s="51" t="s">
        <v>285</v>
      </c>
      <c r="H192" s="52"/>
      <c r="I192" s="22">
        <v>14.7</v>
      </c>
      <c r="J192" s="19" t="s">
        <v>79</v>
      </c>
      <c r="K192" s="23">
        <v>0</v>
      </c>
      <c r="L192" s="19"/>
      <c r="M192" s="24">
        <f t="shared" si="22"/>
        <v>0</v>
      </c>
      <c r="N192" s="41"/>
      <c r="O192" s="19"/>
      <c r="P192" s="25">
        <v>0.046</v>
      </c>
      <c r="Q192" s="22">
        <f>ROUND(I192*P192,3)</f>
        <v>0.676</v>
      </c>
      <c r="R192" s="25">
        <v>0</v>
      </c>
      <c r="S192" s="26">
        <f t="shared" si="23"/>
        <v>0</v>
      </c>
      <c r="T192" s="25">
        <v>1</v>
      </c>
      <c r="U192" s="26">
        <f t="shared" si="24"/>
        <v>0</v>
      </c>
    </row>
    <row r="193" spans="1:21" s="27" customFormat="1" ht="25.5" customHeight="1">
      <c r="A193" s="19" t="s">
        <v>45</v>
      </c>
      <c r="B193" s="19">
        <v>4</v>
      </c>
      <c r="C193" s="19">
        <v>0</v>
      </c>
      <c r="D193" s="20">
        <v>1251244</v>
      </c>
      <c r="E193" s="19" t="s">
        <v>41</v>
      </c>
      <c r="F193" s="21" t="s">
        <v>286</v>
      </c>
      <c r="G193" s="51" t="s">
        <v>287</v>
      </c>
      <c r="H193" s="52"/>
      <c r="I193" s="22">
        <v>0.75</v>
      </c>
      <c r="J193" s="19" t="s">
        <v>179</v>
      </c>
      <c r="K193" s="23">
        <v>0</v>
      </c>
      <c r="L193" s="19"/>
      <c r="M193" s="24">
        <f t="shared" si="22"/>
        <v>0</v>
      </c>
      <c r="N193" s="43"/>
      <c r="O193" s="22">
        <f>ROUND(I193*N193,3)</f>
        <v>0</v>
      </c>
      <c r="P193" s="25"/>
      <c r="Q193" s="22"/>
      <c r="R193" s="25">
        <v>0</v>
      </c>
      <c r="S193" s="26">
        <f t="shared" si="23"/>
        <v>0</v>
      </c>
      <c r="T193" s="25">
        <v>1</v>
      </c>
      <c r="U193" s="26">
        <f t="shared" si="24"/>
        <v>0</v>
      </c>
    </row>
    <row r="194" spans="1:21" s="27" customFormat="1" ht="12.75" customHeight="1">
      <c r="A194" s="19" t="s">
        <v>45</v>
      </c>
      <c r="B194" s="19">
        <v>5</v>
      </c>
      <c r="C194" s="19">
        <v>0</v>
      </c>
      <c r="D194" s="20">
        <v>1251215</v>
      </c>
      <c r="E194" s="19" t="s">
        <v>41</v>
      </c>
      <c r="F194" s="21" t="s">
        <v>288</v>
      </c>
      <c r="G194" s="51" t="s">
        <v>289</v>
      </c>
      <c r="H194" s="52"/>
      <c r="I194" s="22">
        <v>20.386</v>
      </c>
      <c r="J194" s="19" t="s">
        <v>68</v>
      </c>
      <c r="K194" s="23">
        <v>0</v>
      </c>
      <c r="L194" s="19"/>
      <c r="M194" s="24">
        <f t="shared" si="22"/>
        <v>0</v>
      </c>
      <c r="N194" s="43"/>
      <c r="O194" s="22"/>
      <c r="P194" s="25"/>
      <c r="Q194" s="22"/>
      <c r="R194" s="25">
        <v>0</v>
      </c>
      <c r="S194" s="26">
        <f t="shared" si="23"/>
        <v>0</v>
      </c>
      <c r="T194" s="25">
        <v>1</v>
      </c>
      <c r="U194" s="26">
        <f t="shared" si="24"/>
        <v>0</v>
      </c>
    </row>
    <row r="195" spans="1:21" s="27" customFormat="1" ht="38.25" customHeight="1">
      <c r="A195" s="19" t="s">
        <v>45</v>
      </c>
      <c r="B195" s="19">
        <v>6</v>
      </c>
      <c r="C195" s="19">
        <v>0</v>
      </c>
      <c r="D195" s="20">
        <v>1251216</v>
      </c>
      <c r="E195" s="19" t="s">
        <v>41</v>
      </c>
      <c r="F195" s="21" t="s">
        <v>290</v>
      </c>
      <c r="G195" s="51" t="s">
        <v>291</v>
      </c>
      <c r="H195" s="52"/>
      <c r="I195" s="22">
        <v>163.088</v>
      </c>
      <c r="J195" s="19" t="s">
        <v>68</v>
      </c>
      <c r="K195" s="23">
        <v>0</v>
      </c>
      <c r="L195" s="19"/>
      <c r="M195" s="24">
        <f t="shared" si="22"/>
        <v>0</v>
      </c>
      <c r="N195" s="43"/>
      <c r="O195" s="22"/>
      <c r="P195" s="25"/>
      <c r="Q195" s="22"/>
      <c r="R195" s="25">
        <v>0</v>
      </c>
      <c r="S195" s="26">
        <f t="shared" si="23"/>
        <v>0</v>
      </c>
      <c r="T195" s="25">
        <v>1</v>
      </c>
      <c r="U195" s="26">
        <f t="shared" si="24"/>
        <v>0</v>
      </c>
    </row>
    <row r="196" spans="1:21" s="27" customFormat="1" ht="25.5" customHeight="1">
      <c r="A196" s="19" t="s">
        <v>45</v>
      </c>
      <c r="B196" s="19">
        <v>7</v>
      </c>
      <c r="C196" s="19">
        <v>0</v>
      </c>
      <c r="D196" s="20">
        <v>1251213</v>
      </c>
      <c r="E196" s="19" t="s">
        <v>41</v>
      </c>
      <c r="F196" s="21" t="s">
        <v>292</v>
      </c>
      <c r="G196" s="51" t="s">
        <v>293</v>
      </c>
      <c r="H196" s="52"/>
      <c r="I196" s="22">
        <v>20.386</v>
      </c>
      <c r="J196" s="19" t="s">
        <v>68</v>
      </c>
      <c r="K196" s="23">
        <v>0</v>
      </c>
      <c r="L196" s="19"/>
      <c r="M196" s="24">
        <f t="shared" si="22"/>
        <v>0</v>
      </c>
      <c r="N196" s="43"/>
      <c r="O196" s="22"/>
      <c r="P196" s="25"/>
      <c r="Q196" s="22"/>
      <c r="R196" s="25">
        <v>0</v>
      </c>
      <c r="S196" s="26">
        <f t="shared" si="23"/>
        <v>0</v>
      </c>
      <c r="T196" s="25">
        <v>1</v>
      </c>
      <c r="U196" s="26">
        <f t="shared" si="24"/>
        <v>0</v>
      </c>
    </row>
    <row r="197" spans="1:21" s="27" customFormat="1" ht="38.25" customHeight="1">
      <c r="A197" s="19" t="s">
        <v>45</v>
      </c>
      <c r="B197" s="19">
        <v>8</v>
      </c>
      <c r="C197" s="19">
        <v>0</v>
      </c>
      <c r="D197" s="20">
        <v>1251214</v>
      </c>
      <c r="E197" s="19" t="s">
        <v>41</v>
      </c>
      <c r="F197" s="21" t="s">
        <v>294</v>
      </c>
      <c r="G197" s="51" t="s">
        <v>295</v>
      </c>
      <c r="H197" s="52"/>
      <c r="I197" s="22">
        <v>693.124</v>
      </c>
      <c r="J197" s="19" t="s">
        <v>68</v>
      </c>
      <c r="K197" s="23">
        <v>0</v>
      </c>
      <c r="L197" s="19"/>
      <c r="M197" s="24">
        <f t="shared" si="22"/>
        <v>0</v>
      </c>
      <c r="N197" s="43"/>
      <c r="O197" s="22"/>
      <c r="P197" s="25"/>
      <c r="Q197" s="22"/>
      <c r="R197" s="25">
        <v>0</v>
      </c>
      <c r="S197" s="26">
        <f t="shared" si="23"/>
        <v>0</v>
      </c>
      <c r="T197" s="25">
        <v>1</v>
      </c>
      <c r="U197" s="26">
        <f t="shared" si="24"/>
        <v>0</v>
      </c>
    </row>
    <row r="198" spans="1:21" s="27" customFormat="1" ht="12.75" customHeight="1">
      <c r="A198" s="19" t="s">
        <v>45</v>
      </c>
      <c r="B198" s="19">
        <v>9</v>
      </c>
      <c r="C198" s="19">
        <v>0</v>
      </c>
      <c r="D198" s="20">
        <v>0</v>
      </c>
      <c r="E198" s="19" t="s">
        <v>41</v>
      </c>
      <c r="F198" s="21" t="s">
        <v>66</v>
      </c>
      <c r="G198" s="51" t="s">
        <v>67</v>
      </c>
      <c r="H198" s="52"/>
      <c r="I198" s="22">
        <v>20.386</v>
      </c>
      <c r="J198" s="19" t="s">
        <v>68</v>
      </c>
      <c r="K198" s="23">
        <v>0</v>
      </c>
      <c r="L198" s="19"/>
      <c r="M198" s="24">
        <f t="shared" si="22"/>
        <v>0</v>
      </c>
      <c r="N198" s="43"/>
      <c r="O198" s="22"/>
      <c r="P198" s="25"/>
      <c r="Q198" s="22"/>
      <c r="R198" s="25">
        <v>0</v>
      </c>
      <c r="S198" s="26">
        <f t="shared" si="23"/>
        <v>0</v>
      </c>
      <c r="T198" s="25">
        <v>1</v>
      </c>
      <c r="U198" s="26">
        <f t="shared" si="24"/>
        <v>0</v>
      </c>
    </row>
    <row r="199" spans="1:21" s="27" customFormat="1" ht="12.75" customHeight="1">
      <c r="A199" s="19" t="s">
        <v>45</v>
      </c>
      <c r="B199" s="19">
        <v>10</v>
      </c>
      <c r="C199" s="19">
        <v>0</v>
      </c>
      <c r="D199" s="20">
        <v>1412499</v>
      </c>
      <c r="E199" s="19" t="s">
        <v>41</v>
      </c>
      <c r="F199" s="21" t="s">
        <v>296</v>
      </c>
      <c r="G199" s="51" t="s">
        <v>297</v>
      </c>
      <c r="H199" s="52"/>
      <c r="I199" s="22">
        <v>9.703</v>
      </c>
      <c r="J199" s="19" t="s">
        <v>68</v>
      </c>
      <c r="K199" s="23">
        <v>0</v>
      </c>
      <c r="L199" s="19"/>
      <c r="M199" s="24">
        <f t="shared" si="22"/>
        <v>0</v>
      </c>
      <c r="N199" s="43"/>
      <c r="O199" s="22"/>
      <c r="P199" s="25"/>
      <c r="Q199" s="22"/>
      <c r="R199" s="25">
        <v>0</v>
      </c>
      <c r="S199" s="26">
        <f t="shared" si="23"/>
        <v>0</v>
      </c>
      <c r="T199" s="25">
        <v>1</v>
      </c>
      <c r="U199" s="26">
        <f t="shared" si="24"/>
        <v>0</v>
      </c>
    </row>
    <row r="200" spans="1:21" s="27" customFormat="1" ht="12.75" customHeight="1">
      <c r="A200" s="19" t="s">
        <v>45</v>
      </c>
      <c r="B200" s="19">
        <v>11</v>
      </c>
      <c r="C200" s="19">
        <v>0</v>
      </c>
      <c r="D200" s="20">
        <v>1412491</v>
      </c>
      <c r="E200" s="19" t="s">
        <v>41</v>
      </c>
      <c r="F200" s="21" t="s">
        <v>298</v>
      </c>
      <c r="G200" s="51" t="s">
        <v>299</v>
      </c>
      <c r="H200" s="52"/>
      <c r="I200" s="22">
        <v>9.703</v>
      </c>
      <c r="J200" s="19" t="s">
        <v>68</v>
      </c>
      <c r="K200" s="23">
        <v>0</v>
      </c>
      <c r="L200" s="19"/>
      <c r="M200" s="24">
        <f t="shared" si="22"/>
        <v>0</v>
      </c>
      <c r="N200" s="43"/>
      <c r="O200" s="22"/>
      <c r="P200" s="25"/>
      <c r="Q200" s="22"/>
      <c r="R200" s="25">
        <v>0</v>
      </c>
      <c r="S200" s="26">
        <f t="shared" si="23"/>
        <v>0</v>
      </c>
      <c r="T200" s="25">
        <v>1</v>
      </c>
      <c r="U200" s="26">
        <f t="shared" si="24"/>
        <v>0</v>
      </c>
    </row>
    <row r="201" spans="1:21" s="27" customFormat="1" ht="38.25" customHeight="1">
      <c r="A201" s="19" t="s">
        <v>45</v>
      </c>
      <c r="B201" s="19">
        <v>12</v>
      </c>
      <c r="C201" s="19">
        <v>0</v>
      </c>
      <c r="D201" s="20">
        <v>1412492</v>
      </c>
      <c r="E201" s="19" t="s">
        <v>41</v>
      </c>
      <c r="F201" s="21" t="s">
        <v>300</v>
      </c>
      <c r="G201" s="51" t="s">
        <v>301</v>
      </c>
      <c r="H201" s="52"/>
      <c r="I201" s="22">
        <v>329.902</v>
      </c>
      <c r="J201" s="19" t="s">
        <v>68</v>
      </c>
      <c r="K201" s="23">
        <v>0</v>
      </c>
      <c r="L201" s="19"/>
      <c r="M201" s="24">
        <f t="shared" si="22"/>
        <v>0</v>
      </c>
      <c r="N201" s="43"/>
      <c r="O201" s="22"/>
      <c r="P201" s="25"/>
      <c r="Q201" s="22"/>
      <c r="R201" s="25">
        <v>0</v>
      </c>
      <c r="S201" s="26">
        <f t="shared" si="23"/>
        <v>0</v>
      </c>
      <c r="T201" s="25">
        <v>1</v>
      </c>
      <c r="U201" s="26">
        <f t="shared" si="24"/>
        <v>0</v>
      </c>
    </row>
    <row r="202" spans="1:21" s="27" customFormat="1" ht="12.75" customHeight="1">
      <c r="A202" s="19" t="s">
        <v>45</v>
      </c>
      <c r="B202" s="19">
        <v>13</v>
      </c>
      <c r="C202" s="19">
        <v>0</v>
      </c>
      <c r="D202" s="20">
        <v>0</v>
      </c>
      <c r="E202" s="19" t="s">
        <v>41</v>
      </c>
      <c r="F202" s="21" t="s">
        <v>302</v>
      </c>
      <c r="G202" s="51" t="s">
        <v>303</v>
      </c>
      <c r="H202" s="52"/>
      <c r="I202" s="22">
        <v>1.76</v>
      </c>
      <c r="J202" s="19" t="s">
        <v>68</v>
      </c>
      <c r="K202" s="23">
        <v>0</v>
      </c>
      <c r="L202" s="19"/>
      <c r="M202" s="24">
        <f t="shared" si="22"/>
        <v>0</v>
      </c>
      <c r="N202" s="43"/>
      <c r="O202" s="22"/>
      <c r="P202" s="25"/>
      <c r="Q202" s="22"/>
      <c r="R202" s="25">
        <v>0</v>
      </c>
      <c r="S202" s="26">
        <f t="shared" si="23"/>
        <v>0</v>
      </c>
      <c r="T202" s="25">
        <v>1</v>
      </c>
      <c r="U202" s="26">
        <f t="shared" si="24"/>
        <v>0</v>
      </c>
    </row>
    <row r="203" spans="1:21" s="27" customFormat="1" ht="12.75" customHeight="1">
      <c r="A203" s="19" t="s">
        <v>45</v>
      </c>
      <c r="B203" s="19">
        <v>14</v>
      </c>
      <c r="C203" s="19">
        <v>0</v>
      </c>
      <c r="D203" s="20">
        <v>0</v>
      </c>
      <c r="E203" s="19" t="s">
        <v>41</v>
      </c>
      <c r="F203" s="21" t="s">
        <v>304</v>
      </c>
      <c r="G203" s="51" t="s">
        <v>305</v>
      </c>
      <c r="H203" s="52"/>
      <c r="I203" s="22">
        <v>1.579</v>
      </c>
      <c r="J203" s="19" t="s">
        <v>68</v>
      </c>
      <c r="K203" s="23">
        <v>0</v>
      </c>
      <c r="L203" s="19"/>
      <c r="M203" s="24">
        <f t="shared" si="22"/>
        <v>0</v>
      </c>
      <c r="N203" s="43"/>
      <c r="O203" s="22"/>
      <c r="P203" s="25"/>
      <c r="Q203" s="22"/>
      <c r="R203" s="25">
        <v>0</v>
      </c>
      <c r="S203" s="26">
        <f t="shared" si="23"/>
        <v>0</v>
      </c>
      <c r="T203" s="25">
        <v>1</v>
      </c>
      <c r="U203" s="26">
        <f t="shared" si="24"/>
        <v>0</v>
      </c>
    </row>
    <row r="204" spans="2:17" ht="3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39"/>
      <c r="O204" s="4"/>
      <c r="P204" s="4"/>
      <c r="Q204" s="4"/>
    </row>
    <row r="205" spans="2:21" ht="15" customHeight="1">
      <c r="B205" s="54" t="s">
        <v>40</v>
      </c>
      <c r="C205" s="48"/>
      <c r="D205" s="48"/>
      <c r="E205" s="48"/>
      <c r="F205" s="9" t="s">
        <v>278</v>
      </c>
      <c r="G205" s="10" t="s">
        <v>279</v>
      </c>
      <c r="M205" s="12">
        <f>ROUND(SUBTOTAL(9,M189:M204),0)</f>
        <v>0</v>
      </c>
      <c r="O205" s="13">
        <f>ROUND(SUBTOTAL(9,O189:O204),3)</f>
        <v>0</v>
      </c>
      <c r="Q205" s="13">
        <f>ROUND(SUBTOTAL(9,Q189:Q204),3)</f>
        <v>1.637</v>
      </c>
      <c r="S205" s="1">
        <f>ROUND(SUBTOTAL(9,S189:S204),2)</f>
        <v>0</v>
      </c>
      <c r="U205" s="1">
        <f>ROUND(SUBTOTAL(9,U189:U204),2)</f>
        <v>0</v>
      </c>
    </row>
    <row r="206" ht="12.75" customHeight="1"/>
    <row r="207" spans="1:17" ht="15" customHeight="1">
      <c r="A207" s="1" t="s">
        <v>18</v>
      </c>
      <c r="B207" s="46"/>
      <c r="C207" s="46"/>
      <c r="D207" s="46"/>
      <c r="E207" s="46"/>
      <c r="F207" s="7" t="s">
        <v>306</v>
      </c>
      <c r="G207" s="53" t="s">
        <v>307</v>
      </c>
      <c r="H207" s="46"/>
      <c r="I207" s="46"/>
      <c r="J207" s="46"/>
      <c r="K207" s="46"/>
      <c r="L207" s="46"/>
      <c r="M207" s="46"/>
      <c r="N207" s="39"/>
      <c r="O207" s="4"/>
      <c r="P207" s="4"/>
      <c r="Q207" s="4"/>
    </row>
    <row r="208" ht="3" customHeight="1"/>
    <row r="209" spans="1:21" ht="12.75" customHeight="1">
      <c r="A209" s="1" t="s">
        <v>45</v>
      </c>
      <c r="B209" s="1">
        <v>1</v>
      </c>
      <c r="C209" s="1">
        <v>0</v>
      </c>
      <c r="D209" s="3">
        <v>0</v>
      </c>
      <c r="E209" s="1" t="s">
        <v>41</v>
      </c>
      <c r="F209" s="8" t="s">
        <v>66</v>
      </c>
      <c r="G209" s="55" t="s">
        <v>67</v>
      </c>
      <c r="H209" s="56"/>
      <c r="I209" s="14">
        <v>6.364</v>
      </c>
      <c r="J209" s="1" t="s">
        <v>68</v>
      </c>
      <c r="K209" s="15">
        <v>0</v>
      </c>
      <c r="M209" s="16">
        <f>ROUND(I209*K209,0)</f>
        <v>0</v>
      </c>
      <c r="R209" s="17">
        <v>0</v>
      </c>
      <c r="S209" s="18">
        <f>ROUND(M209*R209,2)</f>
        <v>0</v>
      </c>
      <c r="T209" s="17">
        <v>1</v>
      </c>
      <c r="U209" s="18">
        <f>ROUND(M209*T209,2)</f>
        <v>0</v>
      </c>
    </row>
    <row r="210" spans="1:21" ht="12.75" customHeight="1">
      <c r="A210" s="1" t="s">
        <v>45</v>
      </c>
      <c r="B210" s="1">
        <v>2</v>
      </c>
      <c r="C210" s="1">
        <v>0</v>
      </c>
      <c r="D210" s="3">
        <v>1178399</v>
      </c>
      <c r="E210" s="1" t="s">
        <v>41</v>
      </c>
      <c r="F210" s="8" t="s">
        <v>308</v>
      </c>
      <c r="G210" s="55" t="s">
        <v>309</v>
      </c>
      <c r="H210" s="57"/>
      <c r="I210" s="14">
        <v>151.556</v>
      </c>
      <c r="J210" s="1" t="s">
        <v>68</v>
      </c>
      <c r="K210" s="15">
        <v>0</v>
      </c>
      <c r="M210" s="16">
        <f>ROUND(I210*K210,0)</f>
        <v>0</v>
      </c>
      <c r="R210" s="17">
        <v>0</v>
      </c>
      <c r="S210" s="18">
        <f>ROUND(M210*R210,2)</f>
        <v>0</v>
      </c>
      <c r="T210" s="17">
        <v>1</v>
      </c>
      <c r="U210" s="18">
        <f>ROUND(M210*T210,2)</f>
        <v>0</v>
      </c>
    </row>
    <row r="211" spans="2:17" ht="3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39"/>
      <c r="O211" s="4"/>
      <c r="P211" s="4"/>
      <c r="Q211" s="4"/>
    </row>
    <row r="212" spans="2:21" ht="15" customHeight="1">
      <c r="B212" s="54" t="s">
        <v>40</v>
      </c>
      <c r="C212" s="48"/>
      <c r="D212" s="48"/>
      <c r="E212" s="48"/>
      <c r="F212" s="9" t="s">
        <v>306</v>
      </c>
      <c r="G212" s="10" t="s">
        <v>307</v>
      </c>
      <c r="M212" s="12">
        <f>ROUND(SUBTOTAL(9,M208:M211),0)</f>
        <v>0</v>
      </c>
      <c r="O212" s="13">
        <f>ROUND(SUBTOTAL(9,O208:O211),3)</f>
        <v>0</v>
      </c>
      <c r="Q212" s="13">
        <f>ROUND(SUBTOTAL(9,Q208:Q211),3)</f>
        <v>0</v>
      </c>
      <c r="S212" s="1">
        <f>ROUND(SUBTOTAL(9,S208:S211),2)</f>
        <v>0</v>
      </c>
      <c r="U212" s="1">
        <f>ROUND(SUBTOTAL(9,U208:U211),2)</f>
        <v>0</v>
      </c>
    </row>
    <row r="213" ht="12.75" customHeight="1"/>
    <row r="214" spans="1:17" ht="15" customHeight="1">
      <c r="A214" s="1" t="s">
        <v>18</v>
      </c>
      <c r="B214" s="46"/>
      <c r="C214" s="46"/>
      <c r="D214" s="46"/>
      <c r="E214" s="46"/>
      <c r="F214" s="7" t="s">
        <v>310</v>
      </c>
      <c r="G214" s="53" t="s">
        <v>311</v>
      </c>
      <c r="H214" s="46"/>
      <c r="I214" s="46"/>
      <c r="J214" s="46"/>
      <c r="K214" s="46"/>
      <c r="L214" s="46"/>
      <c r="M214" s="46"/>
      <c r="N214" s="39"/>
      <c r="O214" s="4"/>
      <c r="P214" s="4"/>
      <c r="Q214" s="4"/>
    </row>
    <row r="215" ht="3" customHeight="1"/>
    <row r="216" spans="1:21" s="27" customFormat="1" ht="38.25" customHeight="1">
      <c r="A216" s="19" t="s">
        <v>45</v>
      </c>
      <c r="B216" s="19">
        <v>1</v>
      </c>
      <c r="C216" s="19">
        <v>0</v>
      </c>
      <c r="D216" s="20">
        <v>7010001</v>
      </c>
      <c r="E216" s="19" t="s">
        <v>41</v>
      </c>
      <c r="F216" s="21" t="s">
        <v>312</v>
      </c>
      <c r="G216" s="51" t="s">
        <v>313</v>
      </c>
      <c r="H216" s="58"/>
      <c r="I216" s="22">
        <v>80.928</v>
      </c>
      <c r="J216" s="19" t="s">
        <v>79</v>
      </c>
      <c r="K216" s="23">
        <v>0</v>
      </c>
      <c r="L216" s="19"/>
      <c r="M216" s="24">
        <f aca="true" t="shared" si="25" ref="M216:M223">ROUND(I216*K216,0)</f>
        <v>0</v>
      </c>
      <c r="N216" s="41"/>
      <c r="O216" s="19"/>
      <c r="P216" s="19"/>
      <c r="Q216" s="19"/>
      <c r="R216" s="25">
        <v>0</v>
      </c>
      <c r="S216" s="26">
        <f aca="true" t="shared" si="26" ref="S216:S223">ROUND(M216*R216,2)</f>
        <v>0</v>
      </c>
      <c r="T216" s="25">
        <v>1</v>
      </c>
      <c r="U216" s="26">
        <f aca="true" t="shared" si="27" ref="U216:U223">ROUND(M216*T216,2)</f>
        <v>0</v>
      </c>
    </row>
    <row r="217" spans="1:21" s="27" customFormat="1" ht="38.25" customHeight="1">
      <c r="A217" s="19" t="s">
        <v>45</v>
      </c>
      <c r="B217" s="19">
        <v>2</v>
      </c>
      <c r="C217" s="19">
        <v>0</v>
      </c>
      <c r="D217" s="20">
        <v>7010011</v>
      </c>
      <c r="E217" s="19" t="s">
        <v>41</v>
      </c>
      <c r="F217" s="21" t="s">
        <v>314</v>
      </c>
      <c r="G217" s="51" t="s">
        <v>315</v>
      </c>
      <c r="H217" s="52"/>
      <c r="I217" s="22">
        <v>14.263</v>
      </c>
      <c r="J217" s="19" t="s">
        <v>79</v>
      </c>
      <c r="K217" s="23">
        <v>0</v>
      </c>
      <c r="L217" s="19"/>
      <c r="M217" s="24">
        <f t="shared" si="25"/>
        <v>0</v>
      </c>
      <c r="N217" s="43"/>
      <c r="O217" s="22">
        <f>ROUND(I217*N217,3)</f>
        <v>0</v>
      </c>
      <c r="P217" s="19"/>
      <c r="Q217" s="19"/>
      <c r="R217" s="25">
        <v>0</v>
      </c>
      <c r="S217" s="26">
        <f t="shared" si="26"/>
        <v>0</v>
      </c>
      <c r="T217" s="25">
        <v>1</v>
      </c>
      <c r="U217" s="26">
        <f t="shared" si="27"/>
        <v>0</v>
      </c>
    </row>
    <row r="218" spans="1:21" s="27" customFormat="1" ht="12.75" customHeight="1">
      <c r="A218" s="19" t="s">
        <v>251</v>
      </c>
      <c r="B218" s="19">
        <v>3</v>
      </c>
      <c r="C218" s="19">
        <v>0</v>
      </c>
      <c r="D218" s="20" t="s">
        <v>204</v>
      </c>
      <c r="E218" s="19" t="s">
        <v>41</v>
      </c>
      <c r="F218" s="21" t="s">
        <v>316</v>
      </c>
      <c r="G218" s="51" t="s">
        <v>317</v>
      </c>
      <c r="H218" s="52"/>
      <c r="I218" s="22">
        <v>38.076</v>
      </c>
      <c r="J218" s="19" t="s">
        <v>318</v>
      </c>
      <c r="K218" s="23">
        <v>0</v>
      </c>
      <c r="L218" s="19"/>
      <c r="M218" s="24">
        <f t="shared" si="25"/>
        <v>0</v>
      </c>
      <c r="N218" s="43"/>
      <c r="O218" s="22"/>
      <c r="P218" s="19"/>
      <c r="Q218" s="19"/>
      <c r="R218" s="25">
        <v>0</v>
      </c>
      <c r="S218" s="26">
        <f t="shared" si="26"/>
        <v>0</v>
      </c>
      <c r="T218" s="25">
        <v>1</v>
      </c>
      <c r="U218" s="26">
        <f t="shared" si="27"/>
        <v>0</v>
      </c>
    </row>
    <row r="219" spans="1:21" s="27" customFormat="1" ht="12.75" customHeight="1">
      <c r="A219" s="19" t="s">
        <v>45</v>
      </c>
      <c r="B219" s="19">
        <v>4</v>
      </c>
      <c r="C219" s="19">
        <v>0</v>
      </c>
      <c r="D219" s="20">
        <v>7010030</v>
      </c>
      <c r="E219" s="19" t="s">
        <v>41</v>
      </c>
      <c r="F219" s="21" t="s">
        <v>319</v>
      </c>
      <c r="G219" s="51" t="s">
        <v>320</v>
      </c>
      <c r="H219" s="52"/>
      <c r="I219" s="22">
        <v>80.928</v>
      </c>
      <c r="J219" s="19" t="s">
        <v>79</v>
      </c>
      <c r="K219" s="23">
        <v>0</v>
      </c>
      <c r="L219" s="19"/>
      <c r="M219" s="24">
        <f t="shared" si="25"/>
        <v>0</v>
      </c>
      <c r="N219" s="43"/>
      <c r="O219" s="22">
        <f>ROUND(I219*N219,3)</f>
        <v>0</v>
      </c>
      <c r="P219" s="19"/>
      <c r="Q219" s="19"/>
      <c r="R219" s="25">
        <v>0</v>
      </c>
      <c r="S219" s="26">
        <f t="shared" si="26"/>
        <v>0</v>
      </c>
      <c r="T219" s="25">
        <v>1</v>
      </c>
      <c r="U219" s="26">
        <f t="shared" si="27"/>
        <v>0</v>
      </c>
    </row>
    <row r="220" spans="1:21" s="27" customFormat="1" ht="25.5" customHeight="1">
      <c r="A220" s="19" t="s">
        <v>45</v>
      </c>
      <c r="B220" s="19">
        <v>5</v>
      </c>
      <c r="C220" s="19">
        <v>0</v>
      </c>
      <c r="D220" s="20">
        <v>7010031</v>
      </c>
      <c r="E220" s="19" t="s">
        <v>41</v>
      </c>
      <c r="F220" s="21" t="s">
        <v>321</v>
      </c>
      <c r="G220" s="51" t="s">
        <v>322</v>
      </c>
      <c r="H220" s="52"/>
      <c r="I220" s="22">
        <v>14.263</v>
      </c>
      <c r="J220" s="19" t="s">
        <v>79</v>
      </c>
      <c r="K220" s="23">
        <v>0</v>
      </c>
      <c r="L220" s="19"/>
      <c r="M220" s="24">
        <f t="shared" si="25"/>
        <v>0</v>
      </c>
      <c r="N220" s="43"/>
      <c r="O220" s="22">
        <f>ROUND(I220*N220,3)</f>
        <v>0</v>
      </c>
      <c r="P220" s="19"/>
      <c r="Q220" s="19"/>
      <c r="R220" s="25">
        <v>0</v>
      </c>
      <c r="S220" s="26">
        <f t="shared" si="26"/>
        <v>0</v>
      </c>
      <c r="T220" s="25">
        <v>1</v>
      </c>
      <c r="U220" s="26">
        <f t="shared" si="27"/>
        <v>0</v>
      </c>
    </row>
    <row r="221" spans="1:21" s="27" customFormat="1" ht="25.5" customHeight="1">
      <c r="A221" s="19" t="s">
        <v>251</v>
      </c>
      <c r="B221" s="19">
        <v>6</v>
      </c>
      <c r="C221" s="19">
        <v>0</v>
      </c>
      <c r="D221" s="20" t="s">
        <v>204</v>
      </c>
      <c r="E221" s="19" t="s">
        <v>41</v>
      </c>
      <c r="F221" s="21" t="s">
        <v>323</v>
      </c>
      <c r="G221" s="51" t="s">
        <v>324</v>
      </c>
      <c r="H221" s="52"/>
      <c r="I221" s="22">
        <v>110.183</v>
      </c>
      <c r="J221" s="19" t="s">
        <v>79</v>
      </c>
      <c r="K221" s="23">
        <v>0</v>
      </c>
      <c r="L221" s="19"/>
      <c r="M221" s="24">
        <f t="shared" si="25"/>
        <v>0</v>
      </c>
      <c r="N221" s="43"/>
      <c r="O221" s="22"/>
      <c r="P221" s="19"/>
      <c r="Q221" s="19"/>
      <c r="R221" s="25">
        <v>0</v>
      </c>
      <c r="S221" s="26">
        <f t="shared" si="26"/>
        <v>0</v>
      </c>
      <c r="T221" s="25">
        <v>1</v>
      </c>
      <c r="U221" s="26">
        <f t="shared" si="27"/>
        <v>0</v>
      </c>
    </row>
    <row r="222" spans="1:21" s="27" customFormat="1" ht="38.25" customHeight="1">
      <c r="A222" s="19" t="s">
        <v>45</v>
      </c>
      <c r="B222" s="19">
        <v>7</v>
      </c>
      <c r="C222" s="19">
        <v>0</v>
      </c>
      <c r="D222" s="20">
        <v>7010072</v>
      </c>
      <c r="E222" s="19" t="s">
        <v>41</v>
      </c>
      <c r="F222" s="21" t="s">
        <v>325</v>
      </c>
      <c r="G222" s="51" t="s">
        <v>326</v>
      </c>
      <c r="H222" s="52"/>
      <c r="I222" s="22">
        <v>7.605</v>
      </c>
      <c r="J222" s="19" t="s">
        <v>79</v>
      </c>
      <c r="K222" s="23">
        <v>0</v>
      </c>
      <c r="L222" s="19"/>
      <c r="M222" s="24">
        <f t="shared" si="25"/>
        <v>0</v>
      </c>
      <c r="N222" s="43"/>
      <c r="O222" s="22">
        <f>ROUND(I222*N222,3)</f>
        <v>0</v>
      </c>
      <c r="P222" s="19"/>
      <c r="Q222" s="19"/>
      <c r="R222" s="25">
        <v>0</v>
      </c>
      <c r="S222" s="26">
        <f t="shared" si="26"/>
        <v>0</v>
      </c>
      <c r="T222" s="25">
        <v>1</v>
      </c>
      <c r="U222" s="26">
        <f t="shared" si="27"/>
        <v>0</v>
      </c>
    </row>
    <row r="223" spans="1:21" s="27" customFormat="1" ht="12.75" customHeight="1">
      <c r="A223" s="19" t="s">
        <v>251</v>
      </c>
      <c r="B223" s="19">
        <v>8</v>
      </c>
      <c r="C223" s="19">
        <v>0</v>
      </c>
      <c r="D223" s="20" t="s">
        <v>204</v>
      </c>
      <c r="E223" s="19" t="s">
        <v>41</v>
      </c>
      <c r="F223" s="21" t="s">
        <v>327</v>
      </c>
      <c r="G223" s="51" t="s">
        <v>328</v>
      </c>
      <c r="H223" s="52"/>
      <c r="I223" s="22">
        <v>8.822</v>
      </c>
      <c r="J223" s="19" t="s">
        <v>79</v>
      </c>
      <c r="K223" s="23">
        <v>0</v>
      </c>
      <c r="L223" s="19"/>
      <c r="M223" s="24">
        <f t="shared" si="25"/>
        <v>0</v>
      </c>
      <c r="N223" s="43"/>
      <c r="O223" s="22"/>
      <c r="P223" s="19"/>
      <c r="Q223" s="19"/>
      <c r="R223" s="25">
        <v>0</v>
      </c>
      <c r="S223" s="26">
        <f t="shared" si="26"/>
        <v>0</v>
      </c>
      <c r="T223" s="25">
        <v>1</v>
      </c>
      <c r="U223" s="26">
        <f t="shared" si="27"/>
        <v>0</v>
      </c>
    </row>
    <row r="224" spans="2:17" ht="3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39"/>
      <c r="O224" s="4"/>
      <c r="P224" s="4"/>
      <c r="Q224" s="4"/>
    </row>
    <row r="225" spans="2:21" ht="15" customHeight="1">
      <c r="B225" s="54" t="s">
        <v>40</v>
      </c>
      <c r="C225" s="48"/>
      <c r="D225" s="48"/>
      <c r="E225" s="48"/>
      <c r="F225" s="9" t="s">
        <v>310</v>
      </c>
      <c r="G225" s="10" t="s">
        <v>311</v>
      </c>
      <c r="M225" s="12">
        <f>ROUND(SUBTOTAL(9,M215:M224),0)</f>
        <v>0</v>
      </c>
      <c r="O225" s="13">
        <f>ROUND(SUBTOTAL(9,O215:O224),3)</f>
        <v>0</v>
      </c>
      <c r="Q225" s="13">
        <f>ROUND(SUBTOTAL(9,Q215:Q224),3)</f>
        <v>0</v>
      </c>
      <c r="S225" s="1">
        <f>ROUND(SUBTOTAL(9,S215:S224),2)</f>
        <v>0</v>
      </c>
      <c r="U225" s="1">
        <f>ROUND(SUBTOTAL(9,U215:U224),2)</f>
        <v>0</v>
      </c>
    </row>
    <row r="226" ht="12.75" customHeight="1"/>
    <row r="227" spans="1:17" ht="15" customHeight="1">
      <c r="A227" s="1" t="s">
        <v>18</v>
      </c>
      <c r="B227" s="46"/>
      <c r="C227" s="46"/>
      <c r="D227" s="46"/>
      <c r="E227" s="46"/>
      <c r="F227" s="7" t="s">
        <v>329</v>
      </c>
      <c r="G227" s="53" t="s">
        <v>330</v>
      </c>
      <c r="H227" s="46"/>
      <c r="I227" s="46"/>
      <c r="J227" s="46"/>
      <c r="K227" s="46"/>
      <c r="L227" s="46"/>
      <c r="M227" s="46"/>
      <c r="N227" s="39"/>
      <c r="O227" s="4"/>
      <c r="P227" s="4"/>
      <c r="Q227" s="4"/>
    </row>
    <row r="228" ht="3" customHeight="1"/>
    <row r="229" spans="1:21" s="27" customFormat="1" ht="51" customHeight="1">
      <c r="A229" s="19" t="s">
        <v>45</v>
      </c>
      <c r="B229" s="19">
        <v>1</v>
      </c>
      <c r="C229" s="19">
        <v>0</v>
      </c>
      <c r="D229" s="20">
        <v>0</v>
      </c>
      <c r="E229" s="19" t="s">
        <v>41</v>
      </c>
      <c r="F229" s="21" t="s">
        <v>206</v>
      </c>
      <c r="G229" s="51" t="s">
        <v>331</v>
      </c>
      <c r="H229" s="58"/>
      <c r="I229" s="22">
        <v>0.145</v>
      </c>
      <c r="J229" s="19" t="s">
        <v>44</v>
      </c>
      <c r="K229" s="23">
        <v>0</v>
      </c>
      <c r="L229" s="19"/>
      <c r="M229" s="24">
        <f>ROUND(I229*K229,0)</f>
        <v>0</v>
      </c>
      <c r="N229" s="41"/>
      <c r="O229" s="19"/>
      <c r="P229" s="19"/>
      <c r="Q229" s="19"/>
      <c r="R229" s="25">
        <v>0</v>
      </c>
      <c r="S229" s="26">
        <f>ROUND(M229*R229,2)</f>
        <v>0</v>
      </c>
      <c r="T229" s="25">
        <v>1</v>
      </c>
      <c r="U229" s="26">
        <f>ROUND(M229*T229,2)</f>
        <v>0</v>
      </c>
    </row>
    <row r="230" spans="2:17" ht="3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39"/>
      <c r="O230" s="4"/>
      <c r="P230" s="4"/>
      <c r="Q230" s="4"/>
    </row>
    <row r="231" spans="2:21" ht="15" customHeight="1">
      <c r="B231" s="54" t="s">
        <v>40</v>
      </c>
      <c r="C231" s="48"/>
      <c r="D231" s="48"/>
      <c r="E231" s="48"/>
      <c r="F231" s="9" t="s">
        <v>329</v>
      </c>
      <c r="G231" s="10" t="s">
        <v>330</v>
      </c>
      <c r="M231" s="12">
        <f>ROUND(SUBTOTAL(9,M228:M230),0)</f>
        <v>0</v>
      </c>
      <c r="O231" s="13">
        <f>ROUND(SUBTOTAL(9,O228:O230),3)</f>
        <v>0</v>
      </c>
      <c r="Q231" s="13">
        <f>ROUND(SUBTOTAL(9,Q228:Q230),3)</f>
        <v>0</v>
      </c>
      <c r="S231" s="1">
        <f>ROUND(SUBTOTAL(9,S228:S230),2)</f>
        <v>0</v>
      </c>
      <c r="U231" s="1">
        <f>ROUND(SUBTOTAL(9,U228:U230),2)</f>
        <v>0</v>
      </c>
    </row>
    <row r="232" ht="12.75" customHeight="1"/>
    <row r="233" spans="1:17" ht="15" customHeight="1">
      <c r="A233" s="1" t="s">
        <v>18</v>
      </c>
      <c r="B233" s="46"/>
      <c r="C233" s="46"/>
      <c r="D233" s="46"/>
      <c r="E233" s="46"/>
      <c r="F233" s="7" t="s">
        <v>332</v>
      </c>
      <c r="G233" s="53" t="s">
        <v>333</v>
      </c>
      <c r="H233" s="46"/>
      <c r="I233" s="46"/>
      <c r="J233" s="46"/>
      <c r="K233" s="46"/>
      <c r="L233" s="46"/>
      <c r="M233" s="46"/>
      <c r="N233" s="39"/>
      <c r="O233" s="4"/>
      <c r="P233" s="4"/>
      <c r="Q233" s="4"/>
    </row>
    <row r="234" ht="3" customHeight="1"/>
    <row r="235" spans="1:21" ht="12.75" customHeight="1">
      <c r="A235" s="1" t="s">
        <v>45</v>
      </c>
      <c r="B235" s="1">
        <v>1</v>
      </c>
      <c r="C235" s="1">
        <v>0</v>
      </c>
      <c r="D235" s="3">
        <v>0</v>
      </c>
      <c r="E235" s="1" t="s">
        <v>41</v>
      </c>
      <c r="F235" s="8" t="s">
        <v>204</v>
      </c>
      <c r="G235" s="55" t="s">
        <v>334</v>
      </c>
      <c r="H235" s="56"/>
      <c r="I235" s="14">
        <v>5</v>
      </c>
      <c r="J235" s="1" t="s">
        <v>128</v>
      </c>
      <c r="K235" s="15">
        <v>0</v>
      </c>
      <c r="M235" s="16">
        <f>ROUND(I235*K235,0)</f>
        <v>0</v>
      </c>
      <c r="R235" s="17">
        <v>0</v>
      </c>
      <c r="S235" s="18">
        <f>ROUND(M235*R235,2)</f>
        <v>0</v>
      </c>
      <c r="T235" s="17">
        <v>1</v>
      </c>
      <c r="U235" s="18">
        <f>ROUND(M235*T235,2)</f>
        <v>0</v>
      </c>
    </row>
    <row r="236" spans="2:17" ht="3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39"/>
      <c r="O236" s="4"/>
      <c r="P236" s="4"/>
      <c r="Q236" s="4"/>
    </row>
    <row r="237" spans="2:21" ht="15" customHeight="1">
      <c r="B237" s="54" t="s">
        <v>40</v>
      </c>
      <c r="C237" s="48"/>
      <c r="D237" s="48"/>
      <c r="E237" s="48"/>
      <c r="F237" s="9" t="s">
        <v>332</v>
      </c>
      <c r="G237" s="10" t="s">
        <v>333</v>
      </c>
      <c r="M237" s="12">
        <f>ROUND(SUBTOTAL(9,M234:M236),0)</f>
        <v>0</v>
      </c>
      <c r="O237" s="13">
        <f>ROUND(SUBTOTAL(9,O234:O236),3)</f>
        <v>0</v>
      </c>
      <c r="Q237" s="13">
        <f>ROUND(SUBTOTAL(9,Q234:Q236),3)</f>
        <v>0</v>
      </c>
      <c r="S237" s="1">
        <f>ROUND(SUBTOTAL(9,S234:S236),2)</f>
        <v>0</v>
      </c>
      <c r="U237" s="1">
        <f>ROUND(SUBTOTAL(9,U234:U236),2)</f>
        <v>0</v>
      </c>
    </row>
    <row r="238" ht="12.75" customHeight="1"/>
    <row r="239" spans="1:17" ht="15" customHeight="1">
      <c r="A239" s="1" t="s">
        <v>18</v>
      </c>
      <c r="B239" s="46"/>
      <c r="C239" s="46"/>
      <c r="D239" s="46"/>
      <c r="E239" s="46"/>
      <c r="F239" s="7" t="s">
        <v>335</v>
      </c>
      <c r="G239" s="53" t="s">
        <v>336</v>
      </c>
      <c r="H239" s="46"/>
      <c r="I239" s="46"/>
      <c r="J239" s="46"/>
      <c r="K239" s="46"/>
      <c r="L239" s="46"/>
      <c r="M239" s="46"/>
      <c r="N239" s="39"/>
      <c r="O239" s="4"/>
      <c r="P239" s="4"/>
      <c r="Q239" s="4"/>
    </row>
    <row r="240" ht="3" customHeight="1"/>
    <row r="241" spans="1:21" s="27" customFormat="1" ht="25.5" customHeight="1">
      <c r="A241" s="19" t="s">
        <v>45</v>
      </c>
      <c r="B241" s="19">
        <v>1</v>
      </c>
      <c r="C241" s="19">
        <v>0</v>
      </c>
      <c r="D241" s="20">
        <v>7340060</v>
      </c>
      <c r="E241" s="19" t="s">
        <v>41</v>
      </c>
      <c r="F241" s="21" t="s">
        <v>337</v>
      </c>
      <c r="G241" s="51" t="s">
        <v>338</v>
      </c>
      <c r="H241" s="58"/>
      <c r="I241" s="22">
        <v>16.5</v>
      </c>
      <c r="J241" s="19" t="s">
        <v>179</v>
      </c>
      <c r="K241" s="23">
        <v>0</v>
      </c>
      <c r="L241" s="19"/>
      <c r="M241" s="24">
        <f aca="true" t="shared" si="28" ref="M241:M247">ROUND(I241*K241,0)</f>
        <v>0</v>
      </c>
      <c r="N241" s="43"/>
      <c r="O241" s="22">
        <f aca="true" t="shared" si="29" ref="O241:O247">ROUND(I241*N241,3)</f>
        <v>0</v>
      </c>
      <c r="P241" s="19"/>
      <c r="Q241" s="19"/>
      <c r="R241" s="25">
        <v>0</v>
      </c>
      <c r="S241" s="26">
        <f aca="true" t="shared" si="30" ref="S241:S247">ROUND(M241*R241,2)</f>
        <v>0</v>
      </c>
      <c r="T241" s="25">
        <v>1</v>
      </c>
      <c r="U241" s="26">
        <f aca="true" t="shared" si="31" ref="U241:U247">ROUND(M241*T241,2)</f>
        <v>0</v>
      </c>
    </row>
    <row r="242" spans="1:21" s="27" customFormat="1" ht="25.5" customHeight="1">
      <c r="A242" s="19" t="s">
        <v>45</v>
      </c>
      <c r="B242" s="19">
        <v>2</v>
      </c>
      <c r="C242" s="19">
        <v>0</v>
      </c>
      <c r="D242" s="20">
        <v>7340090</v>
      </c>
      <c r="E242" s="19" t="s">
        <v>41</v>
      </c>
      <c r="F242" s="21" t="s">
        <v>339</v>
      </c>
      <c r="G242" s="51" t="s">
        <v>340</v>
      </c>
      <c r="H242" s="52"/>
      <c r="I242" s="22">
        <v>5.759</v>
      </c>
      <c r="J242" s="19" t="s">
        <v>179</v>
      </c>
      <c r="K242" s="23">
        <v>0</v>
      </c>
      <c r="L242" s="19"/>
      <c r="M242" s="24">
        <f t="shared" si="28"/>
        <v>0</v>
      </c>
      <c r="N242" s="43"/>
      <c r="O242" s="22">
        <f t="shared" si="29"/>
        <v>0</v>
      </c>
      <c r="P242" s="19"/>
      <c r="Q242" s="19"/>
      <c r="R242" s="25">
        <v>0</v>
      </c>
      <c r="S242" s="26">
        <f t="shared" si="30"/>
        <v>0</v>
      </c>
      <c r="T242" s="25">
        <v>1</v>
      </c>
      <c r="U242" s="26">
        <f t="shared" si="31"/>
        <v>0</v>
      </c>
    </row>
    <row r="243" spans="1:21" s="27" customFormat="1" ht="25.5" customHeight="1">
      <c r="A243" s="19" t="s">
        <v>45</v>
      </c>
      <c r="B243" s="19">
        <v>3</v>
      </c>
      <c r="C243" s="19">
        <v>0</v>
      </c>
      <c r="D243" s="20">
        <v>7340252</v>
      </c>
      <c r="E243" s="19" t="s">
        <v>41</v>
      </c>
      <c r="F243" s="21" t="s">
        <v>341</v>
      </c>
      <c r="G243" s="51" t="s">
        <v>342</v>
      </c>
      <c r="H243" s="52"/>
      <c r="I243" s="22">
        <v>16.5</v>
      </c>
      <c r="J243" s="19" t="s">
        <v>179</v>
      </c>
      <c r="K243" s="23">
        <v>0</v>
      </c>
      <c r="L243" s="19"/>
      <c r="M243" s="24">
        <f t="shared" si="28"/>
        <v>0</v>
      </c>
      <c r="N243" s="43"/>
      <c r="O243" s="22">
        <f t="shared" si="29"/>
        <v>0</v>
      </c>
      <c r="P243" s="19"/>
      <c r="Q243" s="19"/>
      <c r="R243" s="25">
        <v>0</v>
      </c>
      <c r="S243" s="26">
        <f t="shared" si="30"/>
        <v>0</v>
      </c>
      <c r="T243" s="25">
        <v>1</v>
      </c>
      <c r="U243" s="26">
        <f t="shared" si="31"/>
        <v>0</v>
      </c>
    </row>
    <row r="244" spans="1:21" s="27" customFormat="1" ht="25.5" customHeight="1">
      <c r="A244" s="19" t="s">
        <v>45</v>
      </c>
      <c r="B244" s="19">
        <v>4</v>
      </c>
      <c r="C244" s="19">
        <v>0</v>
      </c>
      <c r="D244" s="20">
        <v>7340324</v>
      </c>
      <c r="E244" s="19" t="s">
        <v>41</v>
      </c>
      <c r="F244" s="21" t="s">
        <v>343</v>
      </c>
      <c r="G244" s="51" t="s">
        <v>344</v>
      </c>
      <c r="H244" s="52"/>
      <c r="I244" s="22">
        <v>4</v>
      </c>
      <c r="J244" s="19" t="s">
        <v>128</v>
      </c>
      <c r="K244" s="23">
        <v>0</v>
      </c>
      <c r="L244" s="19"/>
      <c r="M244" s="24">
        <f t="shared" si="28"/>
        <v>0</v>
      </c>
      <c r="N244" s="43"/>
      <c r="O244" s="22">
        <f t="shared" si="29"/>
        <v>0</v>
      </c>
      <c r="P244" s="19"/>
      <c r="Q244" s="19"/>
      <c r="R244" s="25">
        <v>0</v>
      </c>
      <c r="S244" s="26">
        <f t="shared" si="30"/>
        <v>0</v>
      </c>
      <c r="T244" s="25">
        <v>1</v>
      </c>
      <c r="U244" s="26">
        <f t="shared" si="31"/>
        <v>0</v>
      </c>
    </row>
    <row r="245" spans="1:21" s="27" customFormat="1" ht="51" customHeight="1">
      <c r="A245" s="19" t="s">
        <v>45</v>
      </c>
      <c r="B245" s="19">
        <v>5</v>
      </c>
      <c r="C245" s="19">
        <v>0</v>
      </c>
      <c r="D245" s="20">
        <v>7340364</v>
      </c>
      <c r="E245" s="19" t="s">
        <v>41</v>
      </c>
      <c r="F245" s="21" t="s">
        <v>345</v>
      </c>
      <c r="G245" s="51" t="s">
        <v>346</v>
      </c>
      <c r="H245" s="52"/>
      <c r="I245" s="22">
        <v>35.726</v>
      </c>
      <c r="J245" s="19" t="s">
        <v>179</v>
      </c>
      <c r="K245" s="23">
        <v>0</v>
      </c>
      <c r="L245" s="19"/>
      <c r="M245" s="24">
        <f t="shared" si="28"/>
        <v>0</v>
      </c>
      <c r="N245" s="43"/>
      <c r="O245" s="22">
        <f t="shared" si="29"/>
        <v>0</v>
      </c>
      <c r="P245" s="19"/>
      <c r="Q245" s="19"/>
      <c r="R245" s="25">
        <v>0</v>
      </c>
      <c r="S245" s="26">
        <f t="shared" si="30"/>
        <v>0</v>
      </c>
      <c r="T245" s="25">
        <v>1</v>
      </c>
      <c r="U245" s="26">
        <f t="shared" si="31"/>
        <v>0</v>
      </c>
    </row>
    <row r="246" spans="1:21" s="27" customFormat="1" ht="38.25" customHeight="1">
      <c r="A246" s="19" t="s">
        <v>45</v>
      </c>
      <c r="B246" s="19">
        <v>6</v>
      </c>
      <c r="C246" s="19">
        <v>0</v>
      </c>
      <c r="D246" s="20">
        <v>7340418</v>
      </c>
      <c r="E246" s="19" t="s">
        <v>41</v>
      </c>
      <c r="F246" s="21" t="s">
        <v>347</v>
      </c>
      <c r="G246" s="51" t="s">
        <v>348</v>
      </c>
      <c r="H246" s="52"/>
      <c r="I246" s="22">
        <v>10.4</v>
      </c>
      <c r="J246" s="19" t="s">
        <v>179</v>
      </c>
      <c r="K246" s="23">
        <v>0</v>
      </c>
      <c r="L246" s="19"/>
      <c r="M246" s="24">
        <f t="shared" si="28"/>
        <v>0</v>
      </c>
      <c r="N246" s="43"/>
      <c r="O246" s="22">
        <f t="shared" si="29"/>
        <v>0</v>
      </c>
      <c r="P246" s="19"/>
      <c r="Q246" s="19"/>
      <c r="R246" s="25">
        <v>0</v>
      </c>
      <c r="S246" s="26">
        <f t="shared" si="30"/>
        <v>0</v>
      </c>
      <c r="T246" s="25">
        <v>1</v>
      </c>
      <c r="U246" s="26">
        <f t="shared" si="31"/>
        <v>0</v>
      </c>
    </row>
    <row r="247" spans="1:21" s="27" customFormat="1" ht="25.5" customHeight="1">
      <c r="A247" s="19" t="s">
        <v>45</v>
      </c>
      <c r="B247" s="19">
        <v>7</v>
      </c>
      <c r="C247" s="19">
        <v>0</v>
      </c>
      <c r="D247" s="20">
        <v>7340485</v>
      </c>
      <c r="E247" s="19" t="s">
        <v>41</v>
      </c>
      <c r="F247" s="21" t="s">
        <v>349</v>
      </c>
      <c r="G247" s="51" t="s">
        <v>350</v>
      </c>
      <c r="H247" s="52"/>
      <c r="I247" s="22">
        <v>13.3</v>
      </c>
      <c r="J247" s="19" t="s">
        <v>179</v>
      </c>
      <c r="K247" s="23">
        <v>0</v>
      </c>
      <c r="L247" s="19"/>
      <c r="M247" s="24">
        <f t="shared" si="28"/>
        <v>0</v>
      </c>
      <c r="N247" s="43"/>
      <c r="O247" s="22">
        <f t="shared" si="29"/>
        <v>0</v>
      </c>
      <c r="P247" s="19"/>
      <c r="Q247" s="19"/>
      <c r="R247" s="25">
        <v>0</v>
      </c>
      <c r="S247" s="26">
        <f t="shared" si="30"/>
        <v>0</v>
      </c>
      <c r="T247" s="25">
        <v>1</v>
      </c>
      <c r="U247" s="26">
        <f t="shared" si="31"/>
        <v>0</v>
      </c>
    </row>
    <row r="248" spans="2:17" ht="3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39"/>
      <c r="O248" s="4"/>
      <c r="P248" s="4"/>
      <c r="Q248" s="4"/>
    </row>
    <row r="249" spans="2:21" ht="15" customHeight="1">
      <c r="B249" s="54" t="s">
        <v>40</v>
      </c>
      <c r="C249" s="48"/>
      <c r="D249" s="48"/>
      <c r="E249" s="48"/>
      <c r="F249" s="9" t="s">
        <v>335</v>
      </c>
      <c r="G249" s="10" t="s">
        <v>336</v>
      </c>
      <c r="M249" s="12">
        <f>ROUND(SUBTOTAL(9,M240:M248),0)</f>
        <v>0</v>
      </c>
      <c r="O249" s="13">
        <f>ROUND(SUBTOTAL(9,O240:O248),3)</f>
        <v>0</v>
      </c>
      <c r="Q249" s="13">
        <f>ROUND(SUBTOTAL(9,Q240:Q248),3)</f>
        <v>0</v>
      </c>
      <c r="S249" s="1">
        <f>ROUND(SUBTOTAL(9,S240:S248),2)</f>
        <v>0</v>
      </c>
      <c r="U249" s="1">
        <f>ROUND(SUBTOTAL(9,U240:U248),2)</f>
        <v>0</v>
      </c>
    </row>
    <row r="250" ht="12.75" customHeight="1"/>
    <row r="251" spans="1:17" ht="15" customHeight="1">
      <c r="A251" s="1" t="s">
        <v>18</v>
      </c>
      <c r="B251" s="46"/>
      <c r="C251" s="46"/>
      <c r="D251" s="46"/>
      <c r="E251" s="46"/>
      <c r="F251" s="7" t="s">
        <v>351</v>
      </c>
      <c r="G251" s="53" t="s">
        <v>352</v>
      </c>
      <c r="H251" s="46"/>
      <c r="I251" s="46"/>
      <c r="J251" s="46"/>
      <c r="K251" s="46"/>
      <c r="L251" s="46"/>
      <c r="M251" s="46"/>
      <c r="N251" s="39"/>
      <c r="O251" s="4"/>
      <c r="P251" s="4"/>
      <c r="Q251" s="4"/>
    </row>
    <row r="252" ht="3" customHeight="1"/>
    <row r="253" spans="1:21" s="27" customFormat="1" ht="38.25" customHeight="1">
      <c r="A253" s="19" t="s">
        <v>45</v>
      </c>
      <c r="B253" s="19">
        <v>1</v>
      </c>
      <c r="C253" s="19">
        <v>0</v>
      </c>
      <c r="D253" s="20">
        <v>7430587</v>
      </c>
      <c r="E253" s="19" t="s">
        <v>41</v>
      </c>
      <c r="F253" s="21" t="s">
        <v>353</v>
      </c>
      <c r="G253" s="51" t="s">
        <v>354</v>
      </c>
      <c r="H253" s="58"/>
      <c r="I253" s="22">
        <v>1</v>
      </c>
      <c r="J253" s="19" t="s">
        <v>128</v>
      </c>
      <c r="K253" s="23">
        <v>0</v>
      </c>
      <c r="L253" s="19"/>
      <c r="M253" s="24">
        <f aca="true" t="shared" si="32" ref="M253:M259">ROUND(I253*K253,0)</f>
        <v>0</v>
      </c>
      <c r="N253" s="41"/>
      <c r="O253" s="19"/>
      <c r="P253" s="19"/>
      <c r="Q253" s="19"/>
      <c r="R253" s="25">
        <v>0</v>
      </c>
      <c r="S253" s="26">
        <f aca="true" t="shared" si="33" ref="S253:S259">ROUND(M253*R253,2)</f>
        <v>0</v>
      </c>
      <c r="T253" s="25">
        <v>1</v>
      </c>
      <c r="U253" s="26">
        <f aca="true" t="shared" si="34" ref="U253:U259">ROUND(M253*T253,2)</f>
        <v>0</v>
      </c>
    </row>
    <row r="254" spans="1:21" s="27" customFormat="1" ht="25.5" customHeight="1">
      <c r="A254" s="19" t="s">
        <v>251</v>
      </c>
      <c r="B254" s="19">
        <v>2</v>
      </c>
      <c r="C254" s="19">
        <v>0</v>
      </c>
      <c r="D254" s="20" t="s">
        <v>204</v>
      </c>
      <c r="E254" s="19" t="s">
        <v>41</v>
      </c>
      <c r="F254" s="21" t="s">
        <v>355</v>
      </c>
      <c r="G254" s="51" t="s">
        <v>356</v>
      </c>
      <c r="H254" s="52"/>
      <c r="I254" s="22">
        <v>1</v>
      </c>
      <c r="J254" s="19" t="s">
        <v>128</v>
      </c>
      <c r="K254" s="23">
        <v>0</v>
      </c>
      <c r="L254" s="19"/>
      <c r="M254" s="24">
        <f t="shared" si="32"/>
        <v>0</v>
      </c>
      <c r="N254" s="41"/>
      <c r="O254" s="19"/>
      <c r="P254" s="19"/>
      <c r="Q254" s="19"/>
      <c r="R254" s="25">
        <v>0</v>
      </c>
      <c r="S254" s="26">
        <f t="shared" si="33"/>
        <v>0</v>
      </c>
      <c r="T254" s="25">
        <v>1</v>
      </c>
      <c r="U254" s="26">
        <f t="shared" si="34"/>
        <v>0</v>
      </c>
    </row>
    <row r="255" spans="1:21" s="27" customFormat="1" ht="25.5" customHeight="1">
      <c r="A255" s="19" t="s">
        <v>45</v>
      </c>
      <c r="B255" s="19">
        <v>3</v>
      </c>
      <c r="C255" s="19">
        <v>0</v>
      </c>
      <c r="D255" s="20">
        <v>7430689</v>
      </c>
      <c r="E255" s="19" t="s">
        <v>41</v>
      </c>
      <c r="F255" s="21" t="s">
        <v>357</v>
      </c>
      <c r="G255" s="51" t="s">
        <v>358</v>
      </c>
      <c r="H255" s="52"/>
      <c r="I255" s="22">
        <v>3</v>
      </c>
      <c r="J255" s="19" t="s">
        <v>128</v>
      </c>
      <c r="K255" s="23">
        <v>0</v>
      </c>
      <c r="L255" s="19"/>
      <c r="M255" s="24">
        <f t="shared" si="32"/>
        <v>0</v>
      </c>
      <c r="N255" s="41"/>
      <c r="O255" s="19"/>
      <c r="P255" s="19"/>
      <c r="Q255" s="19"/>
      <c r="R255" s="25">
        <v>0</v>
      </c>
      <c r="S255" s="26">
        <f t="shared" si="33"/>
        <v>0</v>
      </c>
      <c r="T255" s="25">
        <v>1</v>
      </c>
      <c r="U255" s="26">
        <f t="shared" si="34"/>
        <v>0</v>
      </c>
    </row>
    <row r="256" spans="1:21" s="27" customFormat="1" ht="38.25" customHeight="1">
      <c r="A256" s="19" t="s">
        <v>251</v>
      </c>
      <c r="B256" s="19">
        <v>4</v>
      </c>
      <c r="C256" s="19">
        <v>0</v>
      </c>
      <c r="D256" s="20" t="s">
        <v>204</v>
      </c>
      <c r="E256" s="19" t="s">
        <v>41</v>
      </c>
      <c r="F256" s="21" t="s">
        <v>359</v>
      </c>
      <c r="G256" s="51" t="s">
        <v>360</v>
      </c>
      <c r="H256" s="52"/>
      <c r="I256" s="22">
        <v>3</v>
      </c>
      <c r="J256" s="19" t="s">
        <v>128</v>
      </c>
      <c r="K256" s="23">
        <v>0</v>
      </c>
      <c r="L256" s="19"/>
      <c r="M256" s="24">
        <f t="shared" si="32"/>
        <v>0</v>
      </c>
      <c r="N256" s="43"/>
      <c r="O256" s="22">
        <f>ROUND(I256*N256,3)</f>
        <v>0</v>
      </c>
      <c r="P256" s="19"/>
      <c r="Q256" s="19"/>
      <c r="R256" s="25">
        <v>0</v>
      </c>
      <c r="S256" s="26">
        <f t="shared" si="33"/>
        <v>0</v>
      </c>
      <c r="T256" s="25">
        <v>1</v>
      </c>
      <c r="U256" s="26">
        <f t="shared" si="34"/>
        <v>0</v>
      </c>
    </row>
    <row r="257" spans="1:21" s="27" customFormat="1" ht="25.5" customHeight="1">
      <c r="A257" s="19" t="s">
        <v>45</v>
      </c>
      <c r="B257" s="19">
        <v>5</v>
      </c>
      <c r="C257" s="19">
        <v>0</v>
      </c>
      <c r="D257" s="20">
        <v>7430866</v>
      </c>
      <c r="E257" s="19" t="s">
        <v>41</v>
      </c>
      <c r="F257" s="21" t="s">
        <v>361</v>
      </c>
      <c r="G257" s="51" t="s">
        <v>362</v>
      </c>
      <c r="H257" s="52"/>
      <c r="I257" s="22">
        <v>18.35</v>
      </c>
      <c r="J257" s="19" t="s">
        <v>179</v>
      </c>
      <c r="K257" s="23">
        <v>0</v>
      </c>
      <c r="L257" s="19"/>
      <c r="M257" s="24">
        <f t="shared" si="32"/>
        <v>0</v>
      </c>
      <c r="N257" s="43"/>
      <c r="O257" s="22"/>
      <c r="P257" s="19"/>
      <c r="Q257" s="19"/>
      <c r="R257" s="25">
        <v>0</v>
      </c>
      <c r="S257" s="26">
        <f t="shared" si="33"/>
        <v>0</v>
      </c>
      <c r="T257" s="25">
        <v>1</v>
      </c>
      <c r="U257" s="26">
        <f t="shared" si="34"/>
        <v>0</v>
      </c>
    </row>
    <row r="258" spans="1:21" s="27" customFormat="1" ht="25.5" customHeight="1">
      <c r="A258" s="19" t="s">
        <v>45</v>
      </c>
      <c r="B258" s="19">
        <v>6</v>
      </c>
      <c r="C258" s="19">
        <v>0</v>
      </c>
      <c r="D258" s="20">
        <v>7430867</v>
      </c>
      <c r="E258" s="19" t="s">
        <v>41</v>
      </c>
      <c r="F258" s="21" t="s">
        <v>363</v>
      </c>
      <c r="G258" s="51" t="s">
        <v>364</v>
      </c>
      <c r="H258" s="52"/>
      <c r="I258" s="22">
        <v>0.5</v>
      </c>
      <c r="J258" s="19" t="s">
        <v>179</v>
      </c>
      <c r="K258" s="23">
        <v>0</v>
      </c>
      <c r="L258" s="19"/>
      <c r="M258" s="24">
        <f t="shared" si="32"/>
        <v>0</v>
      </c>
      <c r="N258" s="43"/>
      <c r="O258" s="22"/>
      <c r="P258" s="19"/>
      <c r="Q258" s="19"/>
      <c r="R258" s="25">
        <v>0</v>
      </c>
      <c r="S258" s="26">
        <f t="shared" si="33"/>
        <v>0</v>
      </c>
      <c r="T258" s="25">
        <v>1</v>
      </c>
      <c r="U258" s="26">
        <f t="shared" si="34"/>
        <v>0</v>
      </c>
    </row>
    <row r="259" spans="1:21" s="27" customFormat="1" ht="12.75" customHeight="1">
      <c r="A259" s="19" t="s">
        <v>251</v>
      </c>
      <c r="B259" s="19">
        <v>7</v>
      </c>
      <c r="C259" s="19">
        <v>0</v>
      </c>
      <c r="D259" s="20" t="s">
        <v>204</v>
      </c>
      <c r="E259" s="19" t="s">
        <v>41</v>
      </c>
      <c r="F259" s="21" t="s">
        <v>365</v>
      </c>
      <c r="G259" s="51" t="s">
        <v>366</v>
      </c>
      <c r="H259" s="52"/>
      <c r="I259" s="22">
        <v>37.97</v>
      </c>
      <c r="J259" s="19" t="s">
        <v>79</v>
      </c>
      <c r="K259" s="23">
        <v>0</v>
      </c>
      <c r="L259" s="19"/>
      <c r="M259" s="24">
        <f t="shared" si="32"/>
        <v>0</v>
      </c>
      <c r="N259" s="43"/>
      <c r="O259" s="22"/>
      <c r="P259" s="19"/>
      <c r="Q259" s="19"/>
      <c r="R259" s="25">
        <v>0</v>
      </c>
      <c r="S259" s="26">
        <f t="shared" si="33"/>
        <v>0</v>
      </c>
      <c r="T259" s="25">
        <v>1</v>
      </c>
      <c r="U259" s="26">
        <f t="shared" si="34"/>
        <v>0</v>
      </c>
    </row>
    <row r="260" spans="2:17" ht="3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39"/>
      <c r="O260" s="4"/>
      <c r="P260" s="4"/>
      <c r="Q260" s="4"/>
    </row>
    <row r="261" spans="2:21" ht="15" customHeight="1">
      <c r="B261" s="54" t="s">
        <v>40</v>
      </c>
      <c r="C261" s="48"/>
      <c r="D261" s="48"/>
      <c r="E261" s="48"/>
      <c r="F261" s="9" t="s">
        <v>351</v>
      </c>
      <c r="G261" s="10" t="s">
        <v>352</v>
      </c>
      <c r="M261" s="12">
        <f>ROUND(SUBTOTAL(9,M252:M260),0)</f>
        <v>0</v>
      </c>
      <c r="O261" s="13">
        <f>ROUND(SUBTOTAL(9,O252:O260),3)</f>
        <v>0</v>
      </c>
      <c r="Q261" s="13">
        <f>ROUND(SUBTOTAL(9,Q252:Q260),3)</f>
        <v>0</v>
      </c>
      <c r="S261" s="1">
        <f>ROUND(SUBTOTAL(9,S252:S260),2)</f>
        <v>0</v>
      </c>
      <c r="U261" s="1">
        <f>ROUND(SUBTOTAL(9,U252:U260),2)</f>
        <v>0</v>
      </c>
    </row>
    <row r="262" ht="12.75" customHeight="1"/>
    <row r="263" spans="1:17" ht="15" customHeight="1">
      <c r="A263" s="1" t="s">
        <v>18</v>
      </c>
      <c r="B263" s="46"/>
      <c r="C263" s="46"/>
      <c r="D263" s="46"/>
      <c r="E263" s="46"/>
      <c r="F263" s="7" t="s">
        <v>367</v>
      </c>
      <c r="G263" s="53" t="s">
        <v>368</v>
      </c>
      <c r="H263" s="46"/>
      <c r="I263" s="46"/>
      <c r="J263" s="46"/>
      <c r="K263" s="46"/>
      <c r="L263" s="46"/>
      <c r="M263" s="46"/>
      <c r="N263" s="39"/>
      <c r="O263" s="4"/>
      <c r="P263" s="4"/>
      <c r="Q263" s="4"/>
    </row>
    <row r="264" ht="3" customHeight="1"/>
    <row r="265" spans="1:21" ht="12.75" customHeight="1">
      <c r="A265" s="1" t="s">
        <v>45</v>
      </c>
      <c r="B265" s="1">
        <v>1</v>
      </c>
      <c r="C265" s="1">
        <v>0</v>
      </c>
      <c r="D265" s="3">
        <v>0</v>
      </c>
      <c r="E265" s="1" t="s">
        <v>41</v>
      </c>
      <c r="F265" s="8" t="s">
        <v>204</v>
      </c>
      <c r="G265" s="55" t="s">
        <v>369</v>
      </c>
      <c r="H265" s="56"/>
      <c r="I265" s="14">
        <v>2</v>
      </c>
      <c r="J265" s="1" t="s">
        <v>128</v>
      </c>
      <c r="K265" s="15">
        <v>0</v>
      </c>
      <c r="M265" s="16">
        <f>ROUND(I265*K265,0)</f>
        <v>0</v>
      </c>
      <c r="R265" s="17">
        <v>0</v>
      </c>
      <c r="S265" s="18">
        <f>ROUND(M265*R265,2)</f>
        <v>0</v>
      </c>
      <c r="T265" s="17">
        <v>1</v>
      </c>
      <c r="U265" s="18">
        <f>ROUND(M265*T265,2)</f>
        <v>0</v>
      </c>
    </row>
    <row r="266" spans="1:21" ht="12.75" customHeight="1">
      <c r="A266" s="1" t="s">
        <v>251</v>
      </c>
      <c r="B266" s="1">
        <v>2</v>
      </c>
      <c r="C266" s="1">
        <v>0</v>
      </c>
      <c r="D266" s="3" t="s">
        <v>204</v>
      </c>
      <c r="E266" s="1" t="s">
        <v>41</v>
      </c>
      <c r="F266" s="8" t="s">
        <v>370</v>
      </c>
      <c r="G266" s="55" t="s">
        <v>371</v>
      </c>
      <c r="H266" s="57"/>
      <c r="I266" s="14">
        <v>2</v>
      </c>
      <c r="J266" s="1" t="s">
        <v>128</v>
      </c>
      <c r="K266" s="15">
        <v>0</v>
      </c>
      <c r="M266" s="16">
        <f>ROUND(I266*K266,0)</f>
        <v>0</v>
      </c>
      <c r="R266" s="17">
        <v>0</v>
      </c>
      <c r="S266" s="18">
        <f>ROUND(M266*R266,2)</f>
        <v>0</v>
      </c>
      <c r="T266" s="17">
        <v>1</v>
      </c>
      <c r="U266" s="18">
        <f>ROUND(M266*T266,2)</f>
        <v>0</v>
      </c>
    </row>
    <row r="267" spans="2:17" ht="3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39"/>
      <c r="O267" s="4"/>
      <c r="P267" s="4"/>
      <c r="Q267" s="4"/>
    </row>
    <row r="268" spans="2:21" ht="15" customHeight="1">
      <c r="B268" s="54" t="s">
        <v>40</v>
      </c>
      <c r="C268" s="48"/>
      <c r="D268" s="48"/>
      <c r="E268" s="48"/>
      <c r="F268" s="9" t="s">
        <v>367</v>
      </c>
      <c r="G268" s="10" t="s">
        <v>368</v>
      </c>
      <c r="M268" s="12">
        <f>ROUND(SUBTOTAL(9,M264:M267),0)</f>
        <v>0</v>
      </c>
      <c r="O268" s="13">
        <f>ROUND(SUBTOTAL(9,O264:O267),3)</f>
        <v>0</v>
      </c>
      <c r="Q268" s="13">
        <f>ROUND(SUBTOTAL(9,Q264:Q267),3)</f>
        <v>0</v>
      </c>
      <c r="S268" s="1">
        <f>ROUND(SUBTOTAL(9,S264:S267),2)</f>
        <v>0</v>
      </c>
      <c r="U268" s="1">
        <f>ROUND(SUBTOTAL(9,U264:U267),2)</f>
        <v>0</v>
      </c>
    </row>
    <row r="269" ht="12.75" customHeight="1"/>
    <row r="270" spans="1:17" ht="15" customHeight="1">
      <c r="A270" s="1" t="s">
        <v>18</v>
      </c>
      <c r="B270" s="46"/>
      <c r="C270" s="46"/>
      <c r="D270" s="46"/>
      <c r="E270" s="46"/>
      <c r="F270" s="7" t="s">
        <v>372</v>
      </c>
      <c r="G270" s="53" t="s">
        <v>373</v>
      </c>
      <c r="H270" s="46"/>
      <c r="I270" s="46"/>
      <c r="J270" s="46"/>
      <c r="K270" s="46"/>
      <c r="L270" s="46"/>
      <c r="M270" s="46"/>
      <c r="N270" s="39"/>
      <c r="O270" s="4"/>
      <c r="P270" s="4"/>
      <c r="Q270" s="4"/>
    </row>
    <row r="271" ht="3" customHeight="1"/>
    <row r="272" spans="1:21" ht="12.75" customHeight="1">
      <c r="A272" s="1" t="s">
        <v>45</v>
      </c>
      <c r="B272" s="1">
        <v>1</v>
      </c>
      <c r="C272" s="1">
        <v>0</v>
      </c>
      <c r="D272" s="3">
        <v>7430625</v>
      </c>
      <c r="E272" s="1" t="s">
        <v>41</v>
      </c>
      <c r="F272" s="8" t="s">
        <v>374</v>
      </c>
      <c r="G272" s="55" t="s">
        <v>375</v>
      </c>
      <c r="H272" s="56"/>
      <c r="I272" s="14">
        <v>1</v>
      </c>
      <c r="J272" s="1" t="s">
        <v>128</v>
      </c>
      <c r="K272" s="15">
        <v>0</v>
      </c>
      <c r="M272" s="16">
        <f>ROUND(I272*K272,0)</f>
        <v>0</v>
      </c>
      <c r="N272" s="42"/>
      <c r="O272" s="14">
        <f>ROUND(I272*N272,3)</f>
        <v>0</v>
      </c>
      <c r="R272" s="17">
        <v>0</v>
      </c>
      <c r="S272" s="18">
        <f>ROUND(M272*R272,2)</f>
        <v>0</v>
      </c>
      <c r="T272" s="17">
        <v>1</v>
      </c>
      <c r="U272" s="18">
        <f>ROUND(M272*T272,2)</f>
        <v>0</v>
      </c>
    </row>
    <row r="273" spans="1:21" s="27" customFormat="1" ht="25.5" customHeight="1">
      <c r="A273" s="19" t="s">
        <v>251</v>
      </c>
      <c r="B273" s="19">
        <v>2</v>
      </c>
      <c r="C273" s="19">
        <v>0</v>
      </c>
      <c r="D273" s="20" t="s">
        <v>204</v>
      </c>
      <c r="E273" s="19" t="s">
        <v>41</v>
      </c>
      <c r="F273" s="21" t="s">
        <v>376</v>
      </c>
      <c r="G273" s="51" t="s">
        <v>377</v>
      </c>
      <c r="H273" s="52"/>
      <c r="I273" s="22">
        <v>1</v>
      </c>
      <c r="J273" s="19" t="s">
        <v>128</v>
      </c>
      <c r="K273" s="23">
        <v>0</v>
      </c>
      <c r="L273" s="19"/>
      <c r="M273" s="24">
        <f>ROUND(I273*K273,0)</f>
        <v>0</v>
      </c>
      <c r="N273" s="43"/>
      <c r="O273" s="22"/>
      <c r="P273" s="19"/>
      <c r="Q273" s="19"/>
      <c r="R273" s="25">
        <v>0</v>
      </c>
      <c r="S273" s="26">
        <f>ROUND(M273*R273,2)</f>
        <v>0</v>
      </c>
      <c r="T273" s="25">
        <v>1</v>
      </c>
      <c r="U273" s="26">
        <f>ROUND(M273*T273,2)</f>
        <v>0</v>
      </c>
    </row>
    <row r="274" spans="1:21" s="27" customFormat="1" ht="12.75" customHeight="1">
      <c r="A274" s="19" t="s">
        <v>45</v>
      </c>
      <c r="B274" s="19">
        <v>3</v>
      </c>
      <c r="C274" s="19">
        <v>0</v>
      </c>
      <c r="D274" s="20">
        <v>7430619</v>
      </c>
      <c r="E274" s="19" t="s">
        <v>41</v>
      </c>
      <c r="F274" s="21" t="s">
        <v>378</v>
      </c>
      <c r="G274" s="51" t="s">
        <v>379</v>
      </c>
      <c r="H274" s="52"/>
      <c r="I274" s="22">
        <v>1</v>
      </c>
      <c r="J274" s="19" t="s">
        <v>128</v>
      </c>
      <c r="K274" s="23">
        <v>0</v>
      </c>
      <c r="L274" s="19"/>
      <c r="M274" s="24">
        <f>ROUND(I274*K274,0)</f>
        <v>0</v>
      </c>
      <c r="N274" s="43"/>
      <c r="O274" s="22"/>
      <c r="P274" s="19"/>
      <c r="Q274" s="19"/>
      <c r="R274" s="25">
        <v>0</v>
      </c>
      <c r="S274" s="26">
        <f>ROUND(M274*R274,2)</f>
        <v>0</v>
      </c>
      <c r="T274" s="25">
        <v>1</v>
      </c>
      <c r="U274" s="26">
        <f>ROUND(M274*T274,2)</f>
        <v>0</v>
      </c>
    </row>
    <row r="275" spans="1:21" s="27" customFormat="1" ht="12.75" customHeight="1">
      <c r="A275" s="19" t="s">
        <v>45</v>
      </c>
      <c r="B275" s="19">
        <v>4</v>
      </c>
      <c r="C275" s="19">
        <v>0</v>
      </c>
      <c r="D275" s="20">
        <v>7430623</v>
      </c>
      <c r="E275" s="19" t="s">
        <v>41</v>
      </c>
      <c r="F275" s="21" t="s">
        <v>380</v>
      </c>
      <c r="G275" s="51" t="s">
        <v>381</v>
      </c>
      <c r="H275" s="52"/>
      <c r="I275" s="22">
        <v>1</v>
      </c>
      <c r="J275" s="19" t="s">
        <v>128</v>
      </c>
      <c r="K275" s="23">
        <v>0</v>
      </c>
      <c r="L275" s="19"/>
      <c r="M275" s="24">
        <f>ROUND(I275*K275,0)</f>
        <v>0</v>
      </c>
      <c r="N275" s="43"/>
      <c r="O275" s="22"/>
      <c r="P275" s="19"/>
      <c r="Q275" s="19"/>
      <c r="R275" s="25">
        <v>0</v>
      </c>
      <c r="S275" s="26">
        <f>ROUND(M275*R275,2)</f>
        <v>0</v>
      </c>
      <c r="T275" s="25">
        <v>1</v>
      </c>
      <c r="U275" s="26">
        <f>ROUND(M275*T275,2)</f>
        <v>0</v>
      </c>
    </row>
    <row r="276" spans="1:21" s="27" customFormat="1" ht="38.25" customHeight="1">
      <c r="A276" s="19" t="s">
        <v>251</v>
      </c>
      <c r="B276" s="19">
        <v>5</v>
      </c>
      <c r="C276" s="19">
        <v>0</v>
      </c>
      <c r="D276" s="20" t="s">
        <v>204</v>
      </c>
      <c r="E276" s="19" t="s">
        <v>41</v>
      </c>
      <c r="F276" s="21" t="s">
        <v>382</v>
      </c>
      <c r="G276" s="51" t="s">
        <v>383</v>
      </c>
      <c r="H276" s="52"/>
      <c r="I276" s="22">
        <v>1</v>
      </c>
      <c r="J276" s="19" t="s">
        <v>128</v>
      </c>
      <c r="K276" s="23">
        <v>0</v>
      </c>
      <c r="L276" s="19"/>
      <c r="M276" s="24">
        <f>ROUND(I276*K276,0)</f>
        <v>0</v>
      </c>
      <c r="N276" s="43"/>
      <c r="O276" s="22"/>
      <c r="P276" s="19"/>
      <c r="Q276" s="19"/>
      <c r="R276" s="25">
        <v>0</v>
      </c>
      <c r="S276" s="26">
        <f>ROUND(M276*R276,2)</f>
        <v>0</v>
      </c>
      <c r="T276" s="25">
        <v>1</v>
      </c>
      <c r="U276" s="26">
        <f>ROUND(M276*T276,2)</f>
        <v>0</v>
      </c>
    </row>
    <row r="277" spans="2:17" ht="3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39"/>
      <c r="O277" s="4"/>
      <c r="P277" s="4"/>
      <c r="Q277" s="4"/>
    </row>
    <row r="278" spans="2:21" ht="15" customHeight="1">
      <c r="B278" s="54" t="s">
        <v>40</v>
      </c>
      <c r="C278" s="48"/>
      <c r="D278" s="48"/>
      <c r="E278" s="48"/>
      <c r="F278" s="9" t="s">
        <v>372</v>
      </c>
      <c r="G278" s="10" t="s">
        <v>373</v>
      </c>
      <c r="M278" s="12">
        <f>ROUND(SUBTOTAL(9,M271:M277),0)</f>
        <v>0</v>
      </c>
      <c r="O278" s="13">
        <f>ROUND(SUBTOTAL(9,O271:O277),3)</f>
        <v>0</v>
      </c>
      <c r="Q278" s="13">
        <f>ROUND(SUBTOTAL(9,Q271:Q277),3)</f>
        <v>0</v>
      </c>
      <c r="S278" s="1">
        <f>ROUND(SUBTOTAL(9,S271:S277),2)</f>
        <v>0</v>
      </c>
      <c r="U278" s="1">
        <f>ROUND(SUBTOTAL(9,U271:U277),2)</f>
        <v>0</v>
      </c>
    </row>
    <row r="279" ht="12.75" customHeight="1"/>
    <row r="280" spans="1:17" ht="15" customHeight="1">
      <c r="A280" s="1" t="s">
        <v>18</v>
      </c>
      <c r="B280" s="46"/>
      <c r="C280" s="46"/>
      <c r="D280" s="46"/>
      <c r="E280" s="46"/>
      <c r="F280" s="7" t="s">
        <v>384</v>
      </c>
      <c r="G280" s="53" t="s">
        <v>385</v>
      </c>
      <c r="H280" s="46"/>
      <c r="I280" s="46"/>
      <c r="J280" s="46"/>
      <c r="K280" s="46"/>
      <c r="L280" s="46"/>
      <c r="M280" s="46"/>
      <c r="N280" s="39"/>
      <c r="O280" s="4"/>
      <c r="P280" s="4"/>
      <c r="Q280" s="4"/>
    </row>
    <row r="281" ht="3" customHeight="1"/>
    <row r="282" spans="1:21" s="27" customFormat="1" ht="38.25" customHeight="1">
      <c r="A282" s="19" t="s">
        <v>45</v>
      </c>
      <c r="B282" s="19">
        <v>1</v>
      </c>
      <c r="C282" s="19">
        <v>0</v>
      </c>
      <c r="D282" s="20">
        <v>7730344</v>
      </c>
      <c r="E282" s="19" t="s">
        <v>41</v>
      </c>
      <c r="F282" s="21" t="s">
        <v>386</v>
      </c>
      <c r="G282" s="51" t="s">
        <v>387</v>
      </c>
      <c r="H282" s="58"/>
      <c r="I282" s="22">
        <v>12.96</v>
      </c>
      <c r="J282" s="19" t="s">
        <v>79</v>
      </c>
      <c r="K282" s="23">
        <v>0</v>
      </c>
      <c r="L282" s="19"/>
      <c r="M282" s="24">
        <f>ROUND(I282*K282,0)</f>
        <v>0</v>
      </c>
      <c r="N282" s="43"/>
      <c r="O282" s="22">
        <f>ROUND(I282*N282,3)</f>
        <v>0</v>
      </c>
      <c r="P282" s="19"/>
      <c r="Q282" s="19"/>
      <c r="R282" s="25">
        <v>0</v>
      </c>
      <c r="S282" s="26">
        <f>ROUND(M282*R282,2)</f>
        <v>0</v>
      </c>
      <c r="T282" s="25">
        <v>1</v>
      </c>
      <c r="U282" s="26">
        <f>ROUND(M282*T282,2)</f>
        <v>0</v>
      </c>
    </row>
    <row r="283" spans="1:21" s="27" customFormat="1" ht="38.25" customHeight="1">
      <c r="A283" s="19" t="s">
        <v>45</v>
      </c>
      <c r="B283" s="19">
        <v>2</v>
      </c>
      <c r="C283" s="19">
        <v>0</v>
      </c>
      <c r="D283" s="20">
        <v>7730345</v>
      </c>
      <c r="E283" s="19" t="s">
        <v>41</v>
      </c>
      <c r="F283" s="21" t="s">
        <v>388</v>
      </c>
      <c r="G283" s="51" t="s">
        <v>389</v>
      </c>
      <c r="H283" s="52"/>
      <c r="I283" s="22">
        <v>1.975</v>
      </c>
      <c r="J283" s="19" t="s">
        <v>79</v>
      </c>
      <c r="K283" s="23">
        <v>0</v>
      </c>
      <c r="L283" s="19"/>
      <c r="M283" s="24">
        <f>ROUND(I283*K283,0)</f>
        <v>0</v>
      </c>
      <c r="N283" s="43"/>
      <c r="O283" s="22">
        <f>ROUND(I283*N283,3)</f>
        <v>0</v>
      </c>
      <c r="P283" s="19"/>
      <c r="Q283" s="19"/>
      <c r="R283" s="25">
        <v>0</v>
      </c>
      <c r="S283" s="26">
        <f>ROUND(M283*R283,2)</f>
        <v>0</v>
      </c>
      <c r="T283" s="25">
        <v>1</v>
      </c>
      <c r="U283" s="26">
        <f>ROUND(M283*T283,2)</f>
        <v>0</v>
      </c>
    </row>
    <row r="284" spans="1:21" s="27" customFormat="1" ht="12.75" customHeight="1">
      <c r="A284" s="19" t="s">
        <v>45</v>
      </c>
      <c r="B284" s="19">
        <v>3</v>
      </c>
      <c r="C284" s="19">
        <v>0</v>
      </c>
      <c r="D284" s="20">
        <v>7730347</v>
      </c>
      <c r="E284" s="19" t="s">
        <v>41</v>
      </c>
      <c r="F284" s="21" t="s">
        <v>390</v>
      </c>
      <c r="G284" s="51" t="s">
        <v>391</v>
      </c>
      <c r="H284" s="52"/>
      <c r="I284" s="22">
        <v>14.935</v>
      </c>
      <c r="J284" s="19" t="s">
        <v>79</v>
      </c>
      <c r="K284" s="23">
        <v>0</v>
      </c>
      <c r="L284" s="19"/>
      <c r="M284" s="24">
        <f>ROUND(I284*K284,0)</f>
        <v>0</v>
      </c>
      <c r="N284" s="43"/>
      <c r="O284" s="22">
        <f>ROUND(I284*N284,3)</f>
        <v>0</v>
      </c>
      <c r="P284" s="19"/>
      <c r="Q284" s="19"/>
      <c r="R284" s="25">
        <v>0</v>
      </c>
      <c r="S284" s="26">
        <f>ROUND(M284*R284,2)</f>
        <v>0</v>
      </c>
      <c r="T284" s="25">
        <v>1</v>
      </c>
      <c r="U284" s="26">
        <f>ROUND(M284*T284,2)</f>
        <v>0</v>
      </c>
    </row>
    <row r="285" spans="2:17" ht="3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39"/>
      <c r="O285" s="4"/>
      <c r="P285" s="4"/>
      <c r="Q285" s="4"/>
    </row>
    <row r="286" spans="2:21" ht="15" customHeight="1">
      <c r="B286" s="54" t="s">
        <v>40</v>
      </c>
      <c r="C286" s="48"/>
      <c r="D286" s="48"/>
      <c r="E286" s="48"/>
      <c r="F286" s="9" t="s">
        <v>384</v>
      </c>
      <c r="G286" s="10" t="s">
        <v>385</v>
      </c>
      <c r="M286" s="12">
        <f>ROUND(SUBTOTAL(9,M281:M285),0)</f>
        <v>0</v>
      </c>
      <c r="O286" s="13">
        <f>ROUND(SUBTOTAL(9,O281:O285),3)</f>
        <v>0</v>
      </c>
      <c r="Q286" s="13">
        <f>ROUND(SUBTOTAL(9,Q281:Q285),3)</f>
        <v>0</v>
      </c>
      <c r="S286" s="1">
        <f>ROUND(SUBTOTAL(9,S281:S285),2)</f>
        <v>0</v>
      </c>
      <c r="U286" s="1">
        <f>ROUND(SUBTOTAL(9,U281:U285),2)</f>
        <v>0</v>
      </c>
    </row>
    <row r="287" ht="12.75" customHeight="1"/>
    <row r="288" spans="1:17" ht="15" customHeight="1">
      <c r="A288" s="1" t="s">
        <v>18</v>
      </c>
      <c r="B288" s="46"/>
      <c r="C288" s="46"/>
      <c r="D288" s="46"/>
      <c r="E288" s="46"/>
      <c r="F288" s="7" t="s">
        <v>392</v>
      </c>
      <c r="G288" s="53" t="s">
        <v>393</v>
      </c>
      <c r="H288" s="46"/>
      <c r="I288" s="46"/>
      <c r="J288" s="46"/>
      <c r="K288" s="46"/>
      <c r="L288" s="46"/>
      <c r="M288" s="46"/>
      <c r="N288" s="39"/>
      <c r="O288" s="4"/>
      <c r="P288" s="4"/>
      <c r="Q288" s="4"/>
    </row>
    <row r="289" ht="3" customHeight="1"/>
    <row r="290" spans="1:21" s="27" customFormat="1" ht="38.25" customHeight="1">
      <c r="A290" s="19" t="s">
        <v>45</v>
      </c>
      <c r="B290" s="19">
        <v>1</v>
      </c>
      <c r="C290" s="19">
        <v>0</v>
      </c>
      <c r="D290" s="20">
        <v>7760337</v>
      </c>
      <c r="E290" s="19" t="s">
        <v>41</v>
      </c>
      <c r="F290" s="21" t="s">
        <v>394</v>
      </c>
      <c r="G290" s="51" t="s">
        <v>395</v>
      </c>
      <c r="H290" s="58"/>
      <c r="I290" s="22">
        <v>114.229</v>
      </c>
      <c r="J290" s="19" t="s">
        <v>79</v>
      </c>
      <c r="K290" s="23">
        <v>0</v>
      </c>
      <c r="L290" s="19"/>
      <c r="M290" s="24">
        <f>ROUND(I290*K290,0)</f>
        <v>0</v>
      </c>
      <c r="N290" s="43"/>
      <c r="O290" s="22">
        <f>ROUND(I290*N290,3)</f>
        <v>0</v>
      </c>
      <c r="P290" s="19"/>
      <c r="Q290" s="19"/>
      <c r="R290" s="25">
        <v>0</v>
      </c>
      <c r="S290" s="26">
        <f>ROUND(M290*R290,2)</f>
        <v>0</v>
      </c>
      <c r="T290" s="25">
        <v>1</v>
      </c>
      <c r="U290" s="26">
        <f>ROUND(M290*T290,2)</f>
        <v>0</v>
      </c>
    </row>
    <row r="291" spans="2:17" ht="3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39"/>
      <c r="O291" s="4"/>
      <c r="P291" s="4"/>
      <c r="Q291" s="4"/>
    </row>
    <row r="292" spans="2:21" ht="15" customHeight="1">
      <c r="B292" s="54" t="s">
        <v>40</v>
      </c>
      <c r="C292" s="48"/>
      <c r="D292" s="48"/>
      <c r="E292" s="48"/>
      <c r="F292" s="9" t="s">
        <v>392</v>
      </c>
      <c r="G292" s="10" t="s">
        <v>393</v>
      </c>
      <c r="M292" s="12">
        <f>ROUND(SUBTOTAL(9,M289:M291),0)</f>
        <v>0</v>
      </c>
      <c r="O292" s="13">
        <f>ROUND(SUBTOTAL(9,O289:O291),3)</f>
        <v>0</v>
      </c>
      <c r="Q292" s="13">
        <f>ROUND(SUBTOTAL(9,Q289:Q291),3)</f>
        <v>0</v>
      </c>
      <c r="S292" s="1">
        <f>ROUND(SUBTOTAL(9,S289:S291),2)</f>
        <v>0</v>
      </c>
      <c r="U292" s="1">
        <f>ROUND(SUBTOTAL(9,U289:U291),2)</f>
        <v>0</v>
      </c>
    </row>
    <row r="293" ht="12.75" customHeight="1"/>
    <row r="294" spans="1:17" ht="15" customHeight="1">
      <c r="A294" s="1" t="s">
        <v>18</v>
      </c>
      <c r="B294" s="46"/>
      <c r="C294" s="46"/>
      <c r="D294" s="46"/>
      <c r="E294" s="46"/>
      <c r="F294" s="7" t="s">
        <v>396</v>
      </c>
      <c r="G294" s="53" t="s">
        <v>397</v>
      </c>
      <c r="H294" s="46"/>
      <c r="I294" s="46"/>
      <c r="J294" s="46"/>
      <c r="K294" s="46"/>
      <c r="L294" s="46"/>
      <c r="M294" s="46"/>
      <c r="N294" s="39"/>
      <c r="O294" s="4"/>
      <c r="P294" s="4"/>
      <c r="Q294" s="4"/>
    </row>
    <row r="295" ht="3" customHeight="1"/>
    <row r="296" spans="1:21" s="27" customFormat="1" ht="25.5" customHeight="1">
      <c r="A296" s="19" t="s">
        <v>45</v>
      </c>
      <c r="B296" s="19">
        <v>1</v>
      </c>
      <c r="C296" s="19">
        <v>0</v>
      </c>
      <c r="D296" s="20">
        <v>0</v>
      </c>
      <c r="E296" s="19" t="s">
        <v>41</v>
      </c>
      <c r="F296" s="21" t="s">
        <v>205</v>
      </c>
      <c r="G296" s="51" t="s">
        <v>399</v>
      </c>
      <c r="H296" s="58"/>
      <c r="I296" s="22">
        <v>1</v>
      </c>
      <c r="J296" s="19" t="s">
        <v>398</v>
      </c>
      <c r="K296" s="23">
        <v>0</v>
      </c>
      <c r="L296" s="19"/>
      <c r="M296" s="24">
        <f>ROUND(I296*K296,0)</f>
        <v>0</v>
      </c>
      <c r="N296" s="41"/>
      <c r="O296" s="19"/>
      <c r="P296" s="19"/>
      <c r="Q296" s="19"/>
      <c r="R296" s="25">
        <v>0</v>
      </c>
      <c r="S296" s="26">
        <f>ROUND(M296*R296,2)</f>
        <v>0</v>
      </c>
      <c r="T296" s="25">
        <v>1</v>
      </c>
      <c r="U296" s="26">
        <f>ROUND(M296*T296,2)</f>
        <v>0</v>
      </c>
    </row>
    <row r="297" spans="2:17" ht="3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39"/>
      <c r="O297" s="4"/>
      <c r="P297" s="4"/>
      <c r="Q297" s="4"/>
    </row>
    <row r="298" spans="2:21" ht="15" customHeight="1">
      <c r="B298" s="54" t="s">
        <v>40</v>
      </c>
      <c r="C298" s="48"/>
      <c r="D298" s="48"/>
      <c r="E298" s="48"/>
      <c r="F298" s="9" t="s">
        <v>396</v>
      </c>
      <c r="G298" s="10" t="s">
        <v>397</v>
      </c>
      <c r="M298" s="12">
        <f>ROUND(SUBTOTAL(9,M295:M297),0)</f>
        <v>0</v>
      </c>
      <c r="O298" s="13">
        <f>ROUND(SUBTOTAL(9,O295:O297),3)</f>
        <v>0</v>
      </c>
      <c r="Q298" s="13">
        <f>ROUND(SUBTOTAL(9,Q295:Q297),3)</f>
        <v>0</v>
      </c>
      <c r="S298" s="1">
        <f>ROUND(SUBTOTAL(9,S295:S297),2)</f>
        <v>0</v>
      </c>
      <c r="U298" s="1">
        <f>ROUND(SUBTOTAL(9,U295:U297),2)</f>
        <v>0</v>
      </c>
    </row>
    <row r="299" ht="12.75" customHeight="1"/>
    <row r="300" spans="1:17" ht="15" customHeight="1">
      <c r="A300" s="1" t="s">
        <v>18</v>
      </c>
      <c r="B300" s="46"/>
      <c r="C300" s="46"/>
      <c r="D300" s="46"/>
      <c r="E300" s="46"/>
      <c r="F300" s="7" t="s">
        <v>400</v>
      </c>
      <c r="G300" s="53" t="s">
        <v>401</v>
      </c>
      <c r="H300" s="46"/>
      <c r="I300" s="46"/>
      <c r="J300" s="46"/>
      <c r="K300" s="46"/>
      <c r="L300" s="46"/>
      <c r="M300" s="46"/>
      <c r="N300" s="39"/>
      <c r="O300" s="4"/>
      <c r="P300" s="4"/>
      <c r="Q300" s="4"/>
    </row>
    <row r="301" ht="3" customHeight="1"/>
    <row r="302" spans="1:21" ht="12.75" customHeight="1">
      <c r="A302" s="1" t="s">
        <v>45</v>
      </c>
      <c r="B302" s="1">
        <v>1</v>
      </c>
      <c r="C302" s="1">
        <v>0</v>
      </c>
      <c r="D302" s="3">
        <v>9331491</v>
      </c>
      <c r="E302" s="1" t="s">
        <v>41</v>
      </c>
      <c r="F302" s="8" t="s">
        <v>402</v>
      </c>
      <c r="G302" s="55" t="s">
        <v>403</v>
      </c>
      <c r="H302" s="56"/>
      <c r="I302" s="14">
        <v>34.539</v>
      </c>
      <c r="J302" s="1" t="s">
        <v>79</v>
      </c>
      <c r="K302" s="15">
        <v>0</v>
      </c>
      <c r="M302" s="16">
        <f>ROUND(I302*K302,0)</f>
        <v>0</v>
      </c>
      <c r="R302" s="17">
        <v>0</v>
      </c>
      <c r="S302" s="18">
        <f>ROUND(M302*R302,2)</f>
        <v>0</v>
      </c>
      <c r="T302" s="17">
        <v>1</v>
      </c>
      <c r="U302" s="18">
        <f>ROUND(M302*T302,2)</f>
        <v>0</v>
      </c>
    </row>
    <row r="303" spans="1:21" ht="12.75" customHeight="1">
      <c r="A303" s="1" t="s">
        <v>251</v>
      </c>
      <c r="B303" s="1">
        <v>2</v>
      </c>
      <c r="C303" s="1">
        <v>0</v>
      </c>
      <c r="D303" s="3" t="s">
        <v>204</v>
      </c>
      <c r="E303" s="1" t="s">
        <v>41</v>
      </c>
      <c r="F303" s="8" t="s">
        <v>404</v>
      </c>
      <c r="G303" s="55" t="s">
        <v>371</v>
      </c>
      <c r="H303" s="57"/>
      <c r="I303" s="14">
        <v>303.943</v>
      </c>
      <c r="J303" s="1" t="s">
        <v>318</v>
      </c>
      <c r="K303" s="15">
        <v>0</v>
      </c>
      <c r="M303" s="16">
        <f>ROUND(I303*K303,0)</f>
        <v>0</v>
      </c>
      <c r="R303" s="17">
        <v>0</v>
      </c>
      <c r="S303" s="18">
        <f>ROUND(M303*R303,2)</f>
        <v>0</v>
      </c>
      <c r="T303" s="17">
        <v>1</v>
      </c>
      <c r="U303" s="18">
        <f>ROUND(M303*T303,2)</f>
        <v>0</v>
      </c>
    </row>
    <row r="304" spans="1:21" s="27" customFormat="1" ht="25.5" customHeight="1">
      <c r="A304" s="19" t="s">
        <v>45</v>
      </c>
      <c r="B304" s="19">
        <v>3</v>
      </c>
      <c r="C304" s="19">
        <v>0</v>
      </c>
      <c r="D304" s="20">
        <v>9331613</v>
      </c>
      <c r="E304" s="19" t="s">
        <v>41</v>
      </c>
      <c r="F304" s="21" t="s">
        <v>405</v>
      </c>
      <c r="G304" s="51" t="s">
        <v>406</v>
      </c>
      <c r="H304" s="52"/>
      <c r="I304" s="22">
        <v>4560</v>
      </c>
      <c r="J304" s="19" t="s">
        <v>318</v>
      </c>
      <c r="K304" s="23">
        <v>0</v>
      </c>
      <c r="L304" s="19"/>
      <c r="M304" s="24">
        <f>ROUND(I304*K304,0)</f>
        <v>0</v>
      </c>
      <c r="N304" s="41"/>
      <c r="O304" s="19"/>
      <c r="P304" s="19"/>
      <c r="Q304" s="19"/>
      <c r="R304" s="25">
        <v>0</v>
      </c>
      <c r="S304" s="26">
        <f>ROUND(M304*R304,2)</f>
        <v>0</v>
      </c>
      <c r="T304" s="25">
        <v>1</v>
      </c>
      <c r="U304" s="26">
        <f>ROUND(M304*T304,2)</f>
        <v>0</v>
      </c>
    </row>
    <row r="305" spans="1:21" s="27" customFormat="1" ht="25.5" customHeight="1">
      <c r="A305" s="19" t="s">
        <v>251</v>
      </c>
      <c r="B305" s="19">
        <v>4</v>
      </c>
      <c r="C305" s="19">
        <v>0</v>
      </c>
      <c r="D305" s="20" t="s">
        <v>204</v>
      </c>
      <c r="E305" s="19" t="s">
        <v>41</v>
      </c>
      <c r="F305" s="21" t="s">
        <v>407</v>
      </c>
      <c r="G305" s="51" t="s">
        <v>408</v>
      </c>
      <c r="H305" s="52"/>
      <c r="I305" s="22">
        <v>2280</v>
      </c>
      <c r="J305" s="19" t="s">
        <v>318</v>
      </c>
      <c r="K305" s="23">
        <v>0</v>
      </c>
      <c r="L305" s="19"/>
      <c r="M305" s="24">
        <f>ROUND(I305*K305,0)</f>
        <v>0</v>
      </c>
      <c r="N305" s="41"/>
      <c r="O305" s="19"/>
      <c r="P305" s="19"/>
      <c r="Q305" s="19"/>
      <c r="R305" s="25">
        <v>0</v>
      </c>
      <c r="S305" s="26">
        <f>ROUND(M305*R305,2)</f>
        <v>0</v>
      </c>
      <c r="T305" s="25">
        <v>1</v>
      </c>
      <c r="U305" s="26">
        <f>ROUND(M305*T305,2)</f>
        <v>0</v>
      </c>
    </row>
    <row r="306" spans="1:21" s="27" customFormat="1" ht="102" customHeight="1">
      <c r="A306" s="19" t="s">
        <v>45</v>
      </c>
      <c r="B306" s="19">
        <v>5</v>
      </c>
      <c r="C306" s="19">
        <v>0</v>
      </c>
      <c r="D306" s="20">
        <v>0</v>
      </c>
      <c r="E306" s="19" t="s">
        <v>41</v>
      </c>
      <c r="F306" s="21" t="s">
        <v>409</v>
      </c>
      <c r="G306" s="51" t="s">
        <v>410</v>
      </c>
      <c r="H306" s="52"/>
      <c r="I306" s="22">
        <v>98.007</v>
      </c>
      <c r="J306" s="19" t="s">
        <v>79</v>
      </c>
      <c r="K306" s="23">
        <v>0</v>
      </c>
      <c r="L306" s="19"/>
      <c r="M306" s="24">
        <f>ROUND(I306*K306,0)</f>
        <v>0</v>
      </c>
      <c r="N306" s="41"/>
      <c r="O306" s="19"/>
      <c r="P306" s="19"/>
      <c r="Q306" s="19"/>
      <c r="R306" s="25">
        <v>0</v>
      </c>
      <c r="S306" s="26">
        <f>ROUND(M306*R306,2)</f>
        <v>0</v>
      </c>
      <c r="T306" s="25">
        <v>1</v>
      </c>
      <c r="U306" s="26">
        <f>ROUND(M306*T306,2)</f>
        <v>0</v>
      </c>
    </row>
    <row r="307" spans="1:21" s="27" customFormat="1" ht="12.75" customHeight="1">
      <c r="A307" s="19" t="s">
        <v>413</v>
      </c>
      <c r="B307" s="19"/>
      <c r="C307" s="19"/>
      <c r="D307" s="20"/>
      <c r="E307" s="19"/>
      <c r="F307" s="21" t="s">
        <v>411</v>
      </c>
      <c r="G307" s="51" t="s">
        <v>412</v>
      </c>
      <c r="H307" s="62"/>
      <c r="I307" s="62"/>
      <c r="J307" s="62"/>
      <c r="K307" s="23"/>
      <c r="L307" s="19"/>
      <c r="M307" s="24"/>
      <c r="N307" s="41"/>
      <c r="O307" s="19"/>
      <c r="P307" s="19"/>
      <c r="Q307" s="19"/>
      <c r="R307" s="25"/>
      <c r="S307" s="26"/>
      <c r="T307" s="25"/>
      <c r="U307" s="26"/>
    </row>
    <row r="308" spans="1:21" s="27" customFormat="1" ht="38.25" customHeight="1">
      <c r="A308" s="19" t="s">
        <v>251</v>
      </c>
      <c r="B308" s="19">
        <v>6</v>
      </c>
      <c r="C308" s="19">
        <v>0</v>
      </c>
      <c r="D308" s="20" t="s">
        <v>204</v>
      </c>
      <c r="E308" s="19" t="s">
        <v>41</v>
      </c>
      <c r="F308" s="21" t="s">
        <v>414</v>
      </c>
      <c r="G308" s="51" t="s">
        <v>415</v>
      </c>
      <c r="H308" s="52"/>
      <c r="I308" s="28">
        <v>98.007</v>
      </c>
      <c r="J308" s="27" t="s">
        <v>79</v>
      </c>
      <c r="K308" s="23">
        <v>0</v>
      </c>
      <c r="L308" s="19"/>
      <c r="M308" s="24">
        <f>ROUND(I308*K308,0)</f>
        <v>0</v>
      </c>
      <c r="N308" s="41"/>
      <c r="O308" s="19"/>
      <c r="P308" s="19"/>
      <c r="Q308" s="19"/>
      <c r="R308" s="25">
        <v>0</v>
      </c>
      <c r="S308" s="26">
        <f>ROUND(M308*R308,2)</f>
        <v>0</v>
      </c>
      <c r="T308" s="25">
        <v>1</v>
      </c>
      <c r="U308" s="26">
        <f>ROUND(M308*T308,2)</f>
        <v>0</v>
      </c>
    </row>
    <row r="309" spans="1:21" s="27" customFormat="1" ht="38.25" customHeight="1">
      <c r="A309" s="19" t="s">
        <v>251</v>
      </c>
      <c r="B309" s="19">
        <v>7</v>
      </c>
      <c r="C309" s="19">
        <v>0</v>
      </c>
      <c r="D309" s="20" t="s">
        <v>204</v>
      </c>
      <c r="E309" s="19" t="s">
        <v>41</v>
      </c>
      <c r="F309" s="21" t="s">
        <v>416</v>
      </c>
      <c r="G309" s="51" t="s">
        <v>417</v>
      </c>
      <c r="H309" s="52"/>
      <c r="I309" s="28">
        <v>98.007</v>
      </c>
      <c r="J309" s="27" t="s">
        <v>79</v>
      </c>
      <c r="K309" s="23">
        <v>0</v>
      </c>
      <c r="L309" s="19"/>
      <c r="M309" s="24">
        <f>ROUND(I309*K309,0)</f>
        <v>0</v>
      </c>
      <c r="N309" s="41"/>
      <c r="O309" s="19"/>
      <c r="P309" s="19"/>
      <c r="Q309" s="19"/>
      <c r="R309" s="25">
        <v>0</v>
      </c>
      <c r="S309" s="26">
        <f>ROUND(M309*R309,2)</f>
        <v>0</v>
      </c>
      <c r="T309" s="25">
        <v>1</v>
      </c>
      <c r="U309" s="26">
        <f>ROUND(M309*T309,2)</f>
        <v>0</v>
      </c>
    </row>
    <row r="310" spans="2:17" ht="3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39"/>
      <c r="O310" s="4"/>
      <c r="P310" s="4"/>
      <c r="Q310" s="4"/>
    </row>
    <row r="311" spans="2:21" ht="15" customHeight="1">
      <c r="B311" s="54" t="s">
        <v>40</v>
      </c>
      <c r="C311" s="48"/>
      <c r="D311" s="48"/>
      <c r="E311" s="48"/>
      <c r="F311" s="9" t="s">
        <v>400</v>
      </c>
      <c r="G311" s="10" t="s">
        <v>401</v>
      </c>
      <c r="M311" s="12">
        <f>ROUND(SUBTOTAL(9,M301:M310),0)</f>
        <v>0</v>
      </c>
      <c r="O311" s="13">
        <f>ROUND(SUBTOTAL(9,O301:O310),3)</f>
        <v>0</v>
      </c>
      <c r="Q311" s="13">
        <f>ROUND(SUBTOTAL(9,Q301:Q310),3)</f>
        <v>0</v>
      </c>
      <c r="S311" s="1">
        <f>ROUND(SUBTOTAL(9,S301:S310),2)</f>
        <v>0</v>
      </c>
      <c r="U311" s="1">
        <f>ROUND(SUBTOTAL(9,U301:U310),2)</f>
        <v>0</v>
      </c>
    </row>
    <row r="312" ht="12.75" customHeight="1"/>
    <row r="313" spans="8:17" ht="0.75" customHeight="1">
      <c r="H313" s="4"/>
      <c r="I313" s="4"/>
      <c r="J313" s="4"/>
      <c r="K313" s="4"/>
      <c r="L313" s="4"/>
      <c r="M313" s="4"/>
      <c r="N313" s="39"/>
      <c r="O313" s="4"/>
      <c r="P313" s="4"/>
      <c r="Q313" s="4"/>
    </row>
    <row r="314" spans="8:21" ht="15" customHeight="1">
      <c r="H314" s="63" t="s">
        <v>418</v>
      </c>
      <c r="I314" s="64"/>
      <c r="J314" s="64"/>
      <c r="K314" s="29"/>
      <c r="L314" s="29"/>
      <c r="M314" s="31">
        <f>ROUND(SUBTOTAL(9,M10:M313),0)</f>
        <v>0</v>
      </c>
      <c r="N314" s="44"/>
      <c r="O314" s="32">
        <f>ROUND(SUBTOTAL(9,O10:O313),3)</f>
        <v>0</v>
      </c>
      <c r="P314" s="29"/>
      <c r="Q314" s="32">
        <f>ROUND(SUBTOTAL(9,Q10:Q313),3)</f>
        <v>30.089</v>
      </c>
      <c r="S314" s="1">
        <f>ROUND(SUBTOTAL(9,S10:S313),2)</f>
        <v>0</v>
      </c>
      <c r="U314" s="1">
        <f>ROUND(SUBTOTAL(9,U10:U313),2)</f>
        <v>0</v>
      </c>
    </row>
    <row r="315" ht="12.75" customHeight="1"/>
    <row r="316" spans="1:13" ht="13.5" customHeight="1">
      <c r="A316" s="1" t="s">
        <v>420</v>
      </c>
      <c r="H316" s="50" t="s">
        <v>419</v>
      </c>
      <c r="I316" s="50"/>
      <c r="J316" s="50"/>
      <c r="M316" s="11">
        <f>ROUND(K316*M314,0)</f>
        <v>0</v>
      </c>
    </row>
    <row r="317" spans="8:17" ht="0.75" customHeight="1">
      <c r="H317" s="4"/>
      <c r="I317" s="4"/>
      <c r="J317" s="4"/>
      <c r="K317" s="4"/>
      <c r="L317" s="4"/>
      <c r="M317" s="4"/>
      <c r="N317" s="39"/>
      <c r="O317" s="4"/>
      <c r="P317" s="4"/>
      <c r="Q317" s="4"/>
    </row>
    <row r="318" spans="8:21" ht="15" customHeight="1">
      <c r="H318" s="63" t="s">
        <v>421</v>
      </c>
      <c r="I318" s="64"/>
      <c r="J318" s="64"/>
      <c r="K318" s="29"/>
      <c r="L318" s="29"/>
      <c r="M318" s="31">
        <f>ROUND(M314+SUBTOTAL(9,M315:M317),0)</f>
        <v>0</v>
      </c>
      <c r="N318" s="44"/>
      <c r="O318" s="32">
        <f>ROUND(O314+SUBTOTAL(9,O315:O317),3)</f>
        <v>0</v>
      </c>
      <c r="P318" s="29"/>
      <c r="Q318" s="32">
        <f>ROUND(Q314+SUBTOTAL(9,Q315:Q317),3)</f>
        <v>30.089</v>
      </c>
      <c r="S318" s="1">
        <f>ROUND(S314+SUBTOTAL(9,S315:S317),2)</f>
        <v>0</v>
      </c>
      <c r="U318" s="1">
        <f>ROUND(U314+SUBTOTAL(9,U315:U317),2)</f>
        <v>0</v>
      </c>
    </row>
    <row r="319" ht="12.75" customHeight="1"/>
    <row r="320" spans="1:13" ht="13.5" customHeight="1">
      <c r="A320" s="1" t="s">
        <v>420</v>
      </c>
      <c r="H320" s="50" t="s">
        <v>422</v>
      </c>
      <c r="I320" s="50"/>
      <c r="J320" s="50"/>
      <c r="M320" s="11">
        <f>ROUND(K320*M318,0)</f>
        <v>0</v>
      </c>
    </row>
    <row r="321" spans="1:13" ht="13.5" customHeight="1">
      <c r="A321" s="1" t="s">
        <v>420</v>
      </c>
      <c r="H321" s="50" t="s">
        <v>423</v>
      </c>
      <c r="I321" s="50"/>
      <c r="J321" s="50"/>
      <c r="M321" s="11">
        <f>ROUND(K321*M318,0)</f>
        <v>0</v>
      </c>
    </row>
    <row r="322" spans="8:13" ht="0.75" customHeight="1">
      <c r="H322" s="46"/>
      <c r="I322" s="46"/>
      <c r="J322" s="4"/>
      <c r="K322" s="4"/>
      <c r="L322" s="4"/>
      <c r="M322" s="4"/>
    </row>
    <row r="323" spans="8:21" ht="15" customHeight="1">
      <c r="H323" s="30" t="s">
        <v>424</v>
      </c>
      <c r="I323" s="29"/>
      <c r="J323" s="29"/>
      <c r="K323" s="29"/>
      <c r="L323" s="29"/>
      <c r="M323" s="31">
        <f>ROUND(SUM(M318:M322),0)</f>
        <v>0</v>
      </c>
      <c r="S323" s="1">
        <f>ROUND(SUM(S318:S322),2)</f>
        <v>0</v>
      </c>
      <c r="U323" s="1">
        <f>ROUND(SUM(U318:U322),2)</f>
        <v>0</v>
      </c>
    </row>
    <row r="324" spans="8:21" ht="15" customHeight="1">
      <c r="H324" s="1" t="s">
        <v>425</v>
      </c>
      <c r="I324" s="33">
        <v>0.21</v>
      </c>
      <c r="J324" s="59">
        <f>ROUND(U323+T324*U324,0)</f>
        <v>0</v>
      </c>
      <c r="K324" s="48"/>
      <c r="M324" s="11">
        <f>ROUND(I324*J324,0)</f>
        <v>0</v>
      </c>
      <c r="T324" s="1">
        <v>1</v>
      </c>
      <c r="U324" s="11">
        <f>SUM(M320:M321)+ROUND(SUBTOTAL(9,M315:M317),0)</f>
        <v>0</v>
      </c>
    </row>
    <row r="325" spans="8:13" ht="0.75" customHeight="1">
      <c r="H325" s="4"/>
      <c r="I325" s="4"/>
      <c r="J325" s="4"/>
      <c r="K325" s="4"/>
      <c r="L325" s="4"/>
      <c r="M325" s="4"/>
    </row>
    <row r="326" spans="8:13" ht="15" customHeight="1" thickBot="1">
      <c r="H326" s="60" t="s">
        <v>426</v>
      </c>
      <c r="I326" s="61"/>
      <c r="J326" s="61"/>
      <c r="K326" s="61"/>
      <c r="L326" s="34"/>
      <c r="M326" s="35">
        <f>ROUND(SUM(M323:M325),0)</f>
        <v>0</v>
      </c>
    </row>
  </sheetData>
  <mergeCells count="261">
    <mergeCell ref="H320:J320"/>
    <mergeCell ref="H321:J321"/>
    <mergeCell ref="H322:I322"/>
    <mergeCell ref="J324:K324"/>
    <mergeCell ref="H326:K326"/>
    <mergeCell ref="G307:J307"/>
    <mergeCell ref="G308:H308"/>
    <mergeCell ref="G309:H309"/>
    <mergeCell ref="H314:J314"/>
    <mergeCell ref="H316:J316"/>
    <mergeCell ref="H318:J318"/>
    <mergeCell ref="B298:E298"/>
    <mergeCell ref="G296:H296"/>
    <mergeCell ref="B300:E300"/>
    <mergeCell ref="G300:M300"/>
    <mergeCell ref="B311:E311"/>
    <mergeCell ref="G302:H302"/>
    <mergeCell ref="G303:H303"/>
    <mergeCell ref="G304:H304"/>
    <mergeCell ref="G305:H305"/>
    <mergeCell ref="G306:H306"/>
    <mergeCell ref="B288:E288"/>
    <mergeCell ref="G288:M288"/>
    <mergeCell ref="B292:E292"/>
    <mergeCell ref="G290:H290"/>
    <mergeCell ref="B294:E294"/>
    <mergeCell ref="G294:M294"/>
    <mergeCell ref="B280:E280"/>
    <mergeCell ref="G280:M280"/>
    <mergeCell ref="B286:E286"/>
    <mergeCell ref="G282:H282"/>
    <mergeCell ref="G283:H283"/>
    <mergeCell ref="G284:H284"/>
    <mergeCell ref="B278:E278"/>
    <mergeCell ref="G272:H272"/>
    <mergeCell ref="G273:H273"/>
    <mergeCell ref="G274:H274"/>
    <mergeCell ref="G275:H275"/>
    <mergeCell ref="G276:H276"/>
    <mergeCell ref="G258:H258"/>
    <mergeCell ref="G259:H259"/>
    <mergeCell ref="B263:E263"/>
    <mergeCell ref="G263:M263"/>
    <mergeCell ref="B268:E268"/>
    <mergeCell ref="G265:H265"/>
    <mergeCell ref="G266:H266"/>
    <mergeCell ref="B251:E251"/>
    <mergeCell ref="G251:M251"/>
    <mergeCell ref="B261:E261"/>
    <mergeCell ref="G253:H253"/>
    <mergeCell ref="G254:H254"/>
    <mergeCell ref="G255:H255"/>
    <mergeCell ref="G256:H256"/>
    <mergeCell ref="G257:H257"/>
    <mergeCell ref="B270:E270"/>
    <mergeCell ref="G270:M270"/>
    <mergeCell ref="B237:E237"/>
    <mergeCell ref="G235:H235"/>
    <mergeCell ref="B239:E239"/>
    <mergeCell ref="G239:M239"/>
    <mergeCell ref="B249:E249"/>
    <mergeCell ref="G241:H241"/>
    <mergeCell ref="G242:H242"/>
    <mergeCell ref="G243:H243"/>
    <mergeCell ref="G244:H244"/>
    <mergeCell ref="G245:H245"/>
    <mergeCell ref="G246:H246"/>
    <mergeCell ref="G247:H247"/>
    <mergeCell ref="G223:H223"/>
    <mergeCell ref="B227:E227"/>
    <mergeCell ref="G227:M227"/>
    <mergeCell ref="B231:E231"/>
    <mergeCell ref="G229:H229"/>
    <mergeCell ref="B233:E233"/>
    <mergeCell ref="G233:M233"/>
    <mergeCell ref="B214:E214"/>
    <mergeCell ref="G214:M214"/>
    <mergeCell ref="B225:E225"/>
    <mergeCell ref="G216:H216"/>
    <mergeCell ref="G217:H217"/>
    <mergeCell ref="G218:H218"/>
    <mergeCell ref="G219:H219"/>
    <mergeCell ref="G220:H220"/>
    <mergeCell ref="G221:H221"/>
    <mergeCell ref="G222:H222"/>
    <mergeCell ref="B207:E207"/>
    <mergeCell ref="G207:M207"/>
    <mergeCell ref="B212:E212"/>
    <mergeCell ref="G209:H209"/>
    <mergeCell ref="G210:H210"/>
    <mergeCell ref="G197:H197"/>
    <mergeCell ref="G198:H198"/>
    <mergeCell ref="G199:H199"/>
    <mergeCell ref="G200:H200"/>
    <mergeCell ref="G201:H201"/>
    <mergeCell ref="G202:H202"/>
    <mergeCell ref="B188:E188"/>
    <mergeCell ref="G188:M188"/>
    <mergeCell ref="B205:E205"/>
    <mergeCell ref="G190:H190"/>
    <mergeCell ref="G191:H191"/>
    <mergeCell ref="G192:H192"/>
    <mergeCell ref="G193:H193"/>
    <mergeCell ref="G194:H194"/>
    <mergeCell ref="G195:H195"/>
    <mergeCell ref="G196:H196"/>
    <mergeCell ref="G203:H203"/>
    <mergeCell ref="G176:H176"/>
    <mergeCell ref="G177:H177"/>
    <mergeCell ref="B181:E181"/>
    <mergeCell ref="G181:M181"/>
    <mergeCell ref="B186:E186"/>
    <mergeCell ref="G183:H183"/>
    <mergeCell ref="G184:H184"/>
    <mergeCell ref="B167:E167"/>
    <mergeCell ref="G167:M167"/>
    <mergeCell ref="B179:E179"/>
    <mergeCell ref="G169:H169"/>
    <mergeCell ref="G170:H170"/>
    <mergeCell ref="G171:H171"/>
    <mergeCell ref="G172:H172"/>
    <mergeCell ref="G173:H173"/>
    <mergeCell ref="G174:H174"/>
    <mergeCell ref="G175:H175"/>
    <mergeCell ref="B165:E165"/>
    <mergeCell ref="G158:H158"/>
    <mergeCell ref="G159:H159"/>
    <mergeCell ref="G160:H160"/>
    <mergeCell ref="G161:H161"/>
    <mergeCell ref="G162:H162"/>
    <mergeCell ref="G163:H163"/>
    <mergeCell ref="B149:E149"/>
    <mergeCell ref="G149:M149"/>
    <mergeCell ref="B154:E154"/>
    <mergeCell ref="G151:H151"/>
    <mergeCell ref="G152:H152"/>
    <mergeCell ref="B156:E156"/>
    <mergeCell ref="G156:M156"/>
    <mergeCell ref="B147:E147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B133:E133"/>
    <mergeCell ref="G128:H128"/>
    <mergeCell ref="G129:H129"/>
    <mergeCell ref="G130:H130"/>
    <mergeCell ref="G131:H131"/>
    <mergeCell ref="B135:E135"/>
    <mergeCell ref="G135:M135"/>
    <mergeCell ref="B119:E119"/>
    <mergeCell ref="G119:M119"/>
    <mergeCell ref="B124:E124"/>
    <mergeCell ref="G121:H121"/>
    <mergeCell ref="G122:H122"/>
    <mergeCell ref="B126:E126"/>
    <mergeCell ref="G126:M126"/>
    <mergeCell ref="B117:E117"/>
    <mergeCell ref="G112:H112"/>
    <mergeCell ref="G113:H113"/>
    <mergeCell ref="G114:H114"/>
    <mergeCell ref="G115:H115"/>
    <mergeCell ref="B108:E108"/>
    <mergeCell ref="G100:H100"/>
    <mergeCell ref="G101:H101"/>
    <mergeCell ref="G102:H102"/>
    <mergeCell ref="G103:H103"/>
    <mergeCell ref="G104:H104"/>
    <mergeCell ref="G105:H105"/>
    <mergeCell ref="G106:H106"/>
    <mergeCell ref="B98:E98"/>
    <mergeCell ref="G98:M98"/>
    <mergeCell ref="G85:H85"/>
    <mergeCell ref="G86:H86"/>
    <mergeCell ref="G87:H87"/>
    <mergeCell ref="G88:H88"/>
    <mergeCell ref="G89:H89"/>
    <mergeCell ref="G90:H90"/>
    <mergeCell ref="B110:E110"/>
    <mergeCell ref="G110:M110"/>
    <mergeCell ref="B76:E76"/>
    <mergeCell ref="G76:M76"/>
    <mergeCell ref="B96:E96"/>
    <mergeCell ref="G78:H78"/>
    <mergeCell ref="G79:H79"/>
    <mergeCell ref="G80:H80"/>
    <mergeCell ref="G81:H81"/>
    <mergeCell ref="G82:H82"/>
    <mergeCell ref="G83:H83"/>
    <mergeCell ref="G84:H84"/>
    <mergeCell ref="G91:H91"/>
    <mergeCell ref="G92:H92"/>
    <mergeCell ref="G93:H93"/>
    <mergeCell ref="G94:H94"/>
    <mergeCell ref="B68:E68"/>
    <mergeCell ref="G66:H66"/>
    <mergeCell ref="B70:E70"/>
    <mergeCell ref="G70:M70"/>
    <mergeCell ref="B74:E74"/>
    <mergeCell ref="G72:H72"/>
    <mergeCell ref="G56:H56"/>
    <mergeCell ref="G57:H57"/>
    <mergeCell ref="G58:H58"/>
    <mergeCell ref="G59:H59"/>
    <mergeCell ref="G60:H60"/>
    <mergeCell ref="B64:E64"/>
    <mergeCell ref="G64:M64"/>
    <mergeCell ref="G52:H52"/>
    <mergeCell ref="G53:H53"/>
    <mergeCell ref="G54:H54"/>
    <mergeCell ref="G55:H55"/>
    <mergeCell ref="B41:E41"/>
    <mergeCell ref="G41:M41"/>
    <mergeCell ref="B62:E62"/>
    <mergeCell ref="G43:H43"/>
    <mergeCell ref="G44:H44"/>
    <mergeCell ref="G45:H45"/>
    <mergeCell ref="G46:H46"/>
    <mergeCell ref="G47:H47"/>
    <mergeCell ref="G48:H48"/>
    <mergeCell ref="G49:H49"/>
    <mergeCell ref="B32:E32"/>
    <mergeCell ref="G32:M32"/>
    <mergeCell ref="B39:E39"/>
    <mergeCell ref="G34:H34"/>
    <mergeCell ref="G35:H35"/>
    <mergeCell ref="G36:H36"/>
    <mergeCell ref="G37:H37"/>
    <mergeCell ref="G50:H50"/>
    <mergeCell ref="G51:H51"/>
    <mergeCell ref="G22:H22"/>
    <mergeCell ref="G23:H23"/>
    <mergeCell ref="G24:H24"/>
    <mergeCell ref="G25:H25"/>
    <mergeCell ref="B11:E11"/>
    <mergeCell ref="G11:M11"/>
    <mergeCell ref="B30:E30"/>
    <mergeCell ref="G13:H13"/>
    <mergeCell ref="G14:H14"/>
    <mergeCell ref="G15:H15"/>
    <mergeCell ref="G16:H16"/>
    <mergeCell ref="G17:H17"/>
    <mergeCell ref="G18:H18"/>
    <mergeCell ref="G19:H19"/>
    <mergeCell ref="G26:H26"/>
    <mergeCell ref="G27:H27"/>
    <mergeCell ref="G28:H28"/>
    <mergeCell ref="B1:G1"/>
    <mergeCell ref="B2:M2"/>
    <mergeCell ref="B3:M3"/>
    <mergeCell ref="B4:D4"/>
    <mergeCell ref="I4:J4"/>
    <mergeCell ref="B6:D6"/>
    <mergeCell ref="I6:J6"/>
    <mergeCell ref="G20:H20"/>
    <mergeCell ref="G21:H21"/>
  </mergeCells>
  <printOptions horizontalCentered="1"/>
  <pageMargins left="0.58" right="0.43" top="0.67" bottom="0.51" header="0.51" footer="0.51"/>
  <pageSetup horizontalDpi="600" verticalDpi="600" orientation="portrait" paperSize="9" scale="65" r:id="rId1"/>
  <headerFooter>
    <oddHeader>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Tomášek</dc:creator>
  <cp:keywords/>
  <dc:description/>
  <cp:lastModifiedBy>Míka Marek</cp:lastModifiedBy>
  <cp:lastPrinted>2023-03-03T07:26:11Z</cp:lastPrinted>
  <dcterms:created xsi:type="dcterms:W3CDTF">2020-01-13T13:03:03Z</dcterms:created>
  <dcterms:modified xsi:type="dcterms:W3CDTF">2023-03-03T13:02:24Z</dcterms:modified>
  <cp:category/>
  <cp:version/>
  <cp:contentType/>
  <cp:contentStatus/>
</cp:coreProperties>
</file>