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:x15="http://schemas.microsoft.com/office/spreadsheetml/2010/11/main" xmlns="http://schemas.openxmlformats.org/spreadsheetml/2006/main">
  <mc:AlternateContent xmlns:mc="http://schemas.openxmlformats.org/markup-compatibility/2006">
    <mc:Choice Requires="x15">
      <x15ac:absPath xmlns:x15ac="http://schemas.microsoft.com/office/spreadsheetml/2010/11/ac" url="C:\Users\Roman\Desktop\"/>
    </mc:Choice>
  </mc:AlternateContent>
  <bookViews>
    <workbookView xWindow="0" yWindow="0" windowWidth="0" windowHeight="0"/>
  </bookViews>
  <sheets>
    <sheet name="Rekapitulace stavby" sheetId="1" r:id="rId1"/>
    <sheet name="00 - VEDLEJŠÍ A OSTATNÍ N..." sheetId="2" r:id="rId2"/>
    <sheet name="SO 101 - Komunikace" sheetId="3" r:id="rId3"/>
    <sheet name="SO 102 - Propustky" sheetId="4" r:id="rId4"/>
    <sheet name="SO 201 - Zajištění svahů" sheetId="5" r:id="rId5"/>
  </sheets>
  <definedNames>
    <definedName name="_xlnm.Print_Area" localSheetId="0">'Rekapitulace stavby'!$D$4:$AO$36,'Rekapitulace stavby'!$C$42:$AQ$59</definedName>
    <definedName name="_xlnm.Print_Titles" localSheetId="0">'Rekapitulace stavby'!$52:$52</definedName>
    <definedName name="_xlnm._FilterDatabase" localSheetId="1" hidden="1">'00 - VEDLEJŠÍ A OSTATNÍ N...'!$C$80:$K$100</definedName>
    <definedName name="_xlnm.Print_Area" localSheetId="1">'00 - VEDLEJŠÍ A OSTATNÍ N...'!$C$4:$J$39,'00 - VEDLEJŠÍ A OSTATNÍ N...'!$C$68:$K$100</definedName>
    <definedName name="_xlnm.Print_Titles" localSheetId="1">'00 - VEDLEJŠÍ A OSTATNÍ N...'!$80:$80</definedName>
    <definedName name="_xlnm._FilterDatabase" localSheetId="2" hidden="1">'SO 101 - Komunikace'!$C$84:$K$234</definedName>
    <definedName name="_xlnm.Print_Area" localSheetId="2">'SO 101 - Komunikace'!$C$4:$J$39,'SO 101 - Komunikace'!$C$72:$K$234</definedName>
    <definedName name="_xlnm.Print_Titles" localSheetId="2">'SO 101 - Komunikace'!$84:$84</definedName>
    <definedName name="_xlnm._FilterDatabase" localSheetId="3" hidden="1">'SO 102 - Propustky'!$C$88:$K$236</definedName>
    <definedName name="_xlnm.Print_Area" localSheetId="3">'SO 102 - Propustky'!$C$4:$J$39,'SO 102 - Propustky'!$C$76:$K$236</definedName>
    <definedName name="_xlnm.Print_Titles" localSheetId="3">'SO 102 - Propustky'!$88:$88</definedName>
    <definedName name="_xlnm._FilterDatabase" localSheetId="4" hidden="1">'SO 201 - Zajištění svahů'!$C$84:$K$260</definedName>
    <definedName name="_xlnm.Print_Area" localSheetId="4">'SO 201 - Zajištění svahů'!$C$4:$J$39,'SO 201 - Zajištění svahů'!$C$72:$K$260</definedName>
    <definedName name="_xlnm.Print_Titles" localSheetId="4">'SO 201 - Zajištění svahů'!$84:$84</definedName>
  </definedNames>
  <calcPr/>
</workbook>
</file>

<file path=xl/calcChain.xml><?xml version="1.0" encoding="utf-8"?>
<calcChain xmlns="http://schemas.openxmlformats.org/spreadsheetml/2006/main">
  <c i="5" l="1" r="J37"/>
  <c r="J36"/>
  <c i="1" r="AY58"/>
  <c i="5" r="J35"/>
  <c i="1" r="AX58"/>
  <c i="5" r="BI259"/>
  <c r="BH259"/>
  <c r="BG259"/>
  <c r="BF259"/>
  <c r="T259"/>
  <c r="T258"/>
  <c r="R259"/>
  <c r="R258"/>
  <c r="P259"/>
  <c r="P258"/>
  <c r="BI256"/>
  <c r="BH256"/>
  <c r="BG256"/>
  <c r="BF256"/>
  <c r="T256"/>
  <c r="R256"/>
  <c r="P256"/>
  <c r="BI253"/>
  <c r="BH253"/>
  <c r="BG253"/>
  <c r="BF253"/>
  <c r="T253"/>
  <c r="R253"/>
  <c r="P253"/>
  <c r="BI251"/>
  <c r="BH251"/>
  <c r="BG251"/>
  <c r="BF251"/>
  <c r="T251"/>
  <c r="R251"/>
  <c r="P251"/>
  <c r="BI246"/>
  <c r="BH246"/>
  <c r="BG246"/>
  <c r="BF246"/>
  <c r="T246"/>
  <c r="T235"/>
  <c r="R246"/>
  <c r="R235"/>
  <c r="P246"/>
  <c r="P235"/>
  <c r="BI238"/>
  <c r="BH238"/>
  <c r="BG238"/>
  <c r="BF238"/>
  <c r="T238"/>
  <c r="R238"/>
  <c r="P238"/>
  <c r="BI236"/>
  <c r="BH236"/>
  <c r="BG236"/>
  <c r="BF236"/>
  <c r="T236"/>
  <c r="R236"/>
  <c r="P236"/>
  <c r="BI233"/>
  <c r="BH233"/>
  <c r="BG233"/>
  <c r="BF233"/>
  <c r="T233"/>
  <c r="R233"/>
  <c r="P233"/>
  <c r="BI231"/>
  <c r="BH231"/>
  <c r="BG231"/>
  <c r="BF231"/>
  <c r="T231"/>
  <c r="R231"/>
  <c r="P231"/>
  <c r="BI228"/>
  <c r="BH228"/>
  <c r="BG228"/>
  <c r="BF228"/>
  <c r="T228"/>
  <c r="R228"/>
  <c r="P228"/>
  <c r="BI220"/>
  <c r="BH220"/>
  <c r="BG220"/>
  <c r="BF220"/>
  <c r="T220"/>
  <c r="R220"/>
  <c r="P220"/>
  <c r="BI212"/>
  <c r="BH212"/>
  <c r="BG212"/>
  <c r="BF212"/>
  <c r="T212"/>
  <c r="R212"/>
  <c r="P212"/>
  <c r="BI210"/>
  <c r="BH210"/>
  <c r="BG210"/>
  <c r="BF210"/>
  <c r="T210"/>
  <c r="R210"/>
  <c r="P210"/>
  <c r="BI202"/>
  <c r="BH202"/>
  <c r="BG202"/>
  <c r="BF202"/>
  <c r="T202"/>
  <c r="R202"/>
  <c r="P202"/>
  <c r="BI199"/>
  <c r="BH199"/>
  <c r="BG199"/>
  <c r="BF199"/>
  <c r="T199"/>
  <c r="R199"/>
  <c r="P199"/>
  <c r="BI196"/>
  <c r="BH196"/>
  <c r="BG196"/>
  <c r="BF196"/>
  <c r="T196"/>
  <c r="R196"/>
  <c r="P196"/>
  <c r="BI194"/>
  <c r="BH194"/>
  <c r="BG194"/>
  <c r="BF194"/>
  <c r="T194"/>
  <c r="R194"/>
  <c r="P194"/>
  <c r="BI186"/>
  <c r="BH186"/>
  <c r="BG186"/>
  <c r="BF186"/>
  <c r="T186"/>
  <c r="R186"/>
  <c r="P186"/>
  <c r="BI183"/>
  <c r="BH183"/>
  <c r="BG183"/>
  <c r="BF183"/>
  <c r="T183"/>
  <c r="R183"/>
  <c r="P183"/>
  <c r="BI180"/>
  <c r="BH180"/>
  <c r="BG180"/>
  <c r="BF180"/>
  <c r="T180"/>
  <c r="R180"/>
  <c r="P180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2"/>
  <c r="BH172"/>
  <c r="BG172"/>
  <c r="BF172"/>
  <c r="T172"/>
  <c r="R172"/>
  <c r="P172"/>
  <c r="BI170"/>
  <c r="BH170"/>
  <c r="BG170"/>
  <c r="BF170"/>
  <c r="T170"/>
  <c r="R170"/>
  <c r="P170"/>
  <c r="BI169"/>
  <c r="BH169"/>
  <c r="BG169"/>
  <c r="BF169"/>
  <c r="T169"/>
  <c r="R169"/>
  <c r="P169"/>
  <c r="BI168"/>
  <c r="BH168"/>
  <c r="BG168"/>
  <c r="BF168"/>
  <c r="T168"/>
  <c r="R168"/>
  <c r="P168"/>
  <c r="BI166"/>
  <c r="BH166"/>
  <c r="BG166"/>
  <c r="BF166"/>
  <c r="T166"/>
  <c r="R166"/>
  <c r="P166"/>
  <c r="BI164"/>
  <c r="BH164"/>
  <c r="BG164"/>
  <c r="BF164"/>
  <c r="T164"/>
  <c r="R164"/>
  <c r="P164"/>
  <c r="BI162"/>
  <c r="BH162"/>
  <c r="BG162"/>
  <c r="BF162"/>
  <c r="T162"/>
  <c r="R162"/>
  <c r="P162"/>
  <c r="BI160"/>
  <c r="BH160"/>
  <c r="BG160"/>
  <c r="BF160"/>
  <c r="T160"/>
  <c r="R160"/>
  <c r="P160"/>
  <c r="BI157"/>
  <c r="BH157"/>
  <c r="BG157"/>
  <c r="BF157"/>
  <c r="T157"/>
  <c r="R157"/>
  <c r="P157"/>
  <c r="BI155"/>
  <c r="BH155"/>
  <c r="BG155"/>
  <c r="BF155"/>
  <c r="T155"/>
  <c r="R155"/>
  <c r="P155"/>
  <c r="BI147"/>
  <c r="BH147"/>
  <c r="BG147"/>
  <c r="BF147"/>
  <c r="T147"/>
  <c r="R147"/>
  <c r="P147"/>
  <c r="BI144"/>
  <c r="BH144"/>
  <c r="BG144"/>
  <c r="BF144"/>
  <c r="T144"/>
  <c r="R144"/>
  <c r="P144"/>
  <c r="BI141"/>
  <c r="BH141"/>
  <c r="BG141"/>
  <c r="BF141"/>
  <c r="T141"/>
  <c r="R141"/>
  <c r="P141"/>
  <c r="BI138"/>
  <c r="BH138"/>
  <c r="BG138"/>
  <c r="BF138"/>
  <c r="T138"/>
  <c r="R138"/>
  <c r="P138"/>
  <c r="BI135"/>
  <c r="BH135"/>
  <c r="BG135"/>
  <c r="BF135"/>
  <c r="T135"/>
  <c r="R135"/>
  <c r="P135"/>
  <c r="BI133"/>
  <c r="BH133"/>
  <c r="BG133"/>
  <c r="BF133"/>
  <c r="T133"/>
  <c r="R133"/>
  <c r="P133"/>
  <c r="BI131"/>
  <c r="BH131"/>
  <c r="BG131"/>
  <c r="BF131"/>
  <c r="T131"/>
  <c r="R131"/>
  <c r="P131"/>
  <c r="BI129"/>
  <c r="BH129"/>
  <c r="BG129"/>
  <c r="BF129"/>
  <c r="T129"/>
  <c r="R129"/>
  <c r="P129"/>
  <c r="BI127"/>
  <c r="BH127"/>
  <c r="BG127"/>
  <c r="BF127"/>
  <c r="T127"/>
  <c r="R127"/>
  <c r="P127"/>
  <c r="BI125"/>
  <c r="BH125"/>
  <c r="BG125"/>
  <c r="BF125"/>
  <c r="T125"/>
  <c r="R125"/>
  <c r="P125"/>
  <c r="BI123"/>
  <c r="BH123"/>
  <c r="BG123"/>
  <c r="BF123"/>
  <c r="T123"/>
  <c r="R123"/>
  <c r="P123"/>
  <c r="BI121"/>
  <c r="BH121"/>
  <c r="BG121"/>
  <c r="BF121"/>
  <c r="T121"/>
  <c r="R121"/>
  <c r="P121"/>
  <c r="BI119"/>
  <c r="BH119"/>
  <c r="BG119"/>
  <c r="BF119"/>
  <c r="T119"/>
  <c r="R119"/>
  <c r="P119"/>
  <c r="BI116"/>
  <c r="BH116"/>
  <c r="BG116"/>
  <c r="BF116"/>
  <c r="T116"/>
  <c r="R116"/>
  <c r="P116"/>
  <c r="BI110"/>
  <c r="BH110"/>
  <c r="BG110"/>
  <c r="BF110"/>
  <c r="T110"/>
  <c r="R110"/>
  <c r="P110"/>
  <c r="BI104"/>
  <c r="BH104"/>
  <c r="BG104"/>
  <c r="BF104"/>
  <c r="T104"/>
  <c r="R104"/>
  <c r="P104"/>
  <c r="BI96"/>
  <c r="BH96"/>
  <c r="BG96"/>
  <c r="BF96"/>
  <c r="T96"/>
  <c r="R96"/>
  <c r="P96"/>
  <c r="BI88"/>
  <c r="BH88"/>
  <c r="BG88"/>
  <c r="BF88"/>
  <c r="T88"/>
  <c r="R88"/>
  <c r="P88"/>
  <c r="J82"/>
  <c r="J81"/>
  <c r="F81"/>
  <c r="F79"/>
  <c r="E77"/>
  <c r="J55"/>
  <c r="J54"/>
  <c r="F54"/>
  <c r="F52"/>
  <c r="E50"/>
  <c r="J18"/>
  <c r="E18"/>
  <c r="F55"/>
  <c r="J17"/>
  <c r="J12"/>
  <c r="J52"/>
  <c r="E7"/>
  <c r="E75"/>
  <c i="4" r="J37"/>
  <c r="J36"/>
  <c i="1" r="AY57"/>
  <c i="4" r="J35"/>
  <c i="1" r="AX57"/>
  <c i="4" r="BI235"/>
  <c r="BH235"/>
  <c r="BG235"/>
  <c r="BF235"/>
  <c r="T235"/>
  <c r="T234"/>
  <c r="R235"/>
  <c r="R234"/>
  <c r="P235"/>
  <c r="P234"/>
  <c r="BI232"/>
  <c r="BH232"/>
  <c r="BG232"/>
  <c r="BF232"/>
  <c r="T232"/>
  <c r="R232"/>
  <c r="P232"/>
  <c r="BI229"/>
  <c r="BH229"/>
  <c r="BG229"/>
  <c r="BF229"/>
  <c r="T229"/>
  <c r="R229"/>
  <c r="P229"/>
  <c r="BI227"/>
  <c r="BH227"/>
  <c r="BG227"/>
  <c r="BF227"/>
  <c r="T227"/>
  <c r="R227"/>
  <c r="P227"/>
  <c r="BI222"/>
  <c r="BH222"/>
  <c r="BG222"/>
  <c r="BF222"/>
  <c r="T222"/>
  <c r="R222"/>
  <c r="P222"/>
  <c r="BI220"/>
  <c r="BH220"/>
  <c r="BG220"/>
  <c r="BF220"/>
  <c r="T220"/>
  <c r="R220"/>
  <c r="P220"/>
  <c r="BI214"/>
  <c r="BH214"/>
  <c r="BG214"/>
  <c r="BF214"/>
  <c r="T214"/>
  <c r="R214"/>
  <c r="P214"/>
  <c r="BI213"/>
  <c r="BH213"/>
  <c r="BG213"/>
  <c r="BF213"/>
  <c r="T213"/>
  <c r="R213"/>
  <c r="P213"/>
  <c r="BI209"/>
  <c r="BH209"/>
  <c r="BG209"/>
  <c r="BF209"/>
  <c r="T209"/>
  <c r="R209"/>
  <c r="P209"/>
  <c r="BI208"/>
  <c r="BH208"/>
  <c r="BG208"/>
  <c r="BF208"/>
  <c r="T208"/>
  <c r="R208"/>
  <c r="P208"/>
  <c r="BI207"/>
  <c r="BH207"/>
  <c r="BG207"/>
  <c r="BF207"/>
  <c r="T207"/>
  <c r="R207"/>
  <c r="P207"/>
  <c r="BI203"/>
  <c r="BH203"/>
  <c r="BG203"/>
  <c r="BF203"/>
  <c r="T203"/>
  <c r="R203"/>
  <c r="P203"/>
  <c r="BI199"/>
  <c r="BH199"/>
  <c r="BG199"/>
  <c r="BF199"/>
  <c r="T199"/>
  <c r="T198"/>
  <c r="R199"/>
  <c r="R198"/>
  <c r="P199"/>
  <c r="P198"/>
  <c r="BI192"/>
  <c r="BH192"/>
  <c r="BG192"/>
  <c r="BF192"/>
  <c r="T192"/>
  <c r="R192"/>
  <c r="P192"/>
  <c r="BI186"/>
  <c r="BH186"/>
  <c r="BG186"/>
  <c r="BF186"/>
  <c r="T186"/>
  <c r="R186"/>
  <c r="P186"/>
  <c r="BI180"/>
  <c r="BH180"/>
  <c r="BG180"/>
  <c r="BF180"/>
  <c r="T180"/>
  <c r="R180"/>
  <c r="P180"/>
  <c r="BI179"/>
  <c r="BH179"/>
  <c r="BG179"/>
  <c r="BF179"/>
  <c r="T179"/>
  <c r="R179"/>
  <c r="P179"/>
  <c r="BI173"/>
  <c r="BH173"/>
  <c r="BG173"/>
  <c r="BF173"/>
  <c r="T173"/>
  <c r="R173"/>
  <c r="P173"/>
  <c r="BI167"/>
  <c r="BH167"/>
  <c r="BG167"/>
  <c r="BF167"/>
  <c r="T167"/>
  <c r="R167"/>
  <c r="P167"/>
  <c r="BI165"/>
  <c r="BH165"/>
  <c r="BG165"/>
  <c r="BF165"/>
  <c r="T165"/>
  <c r="R165"/>
  <c r="P165"/>
  <c r="BI159"/>
  <c r="BH159"/>
  <c r="BG159"/>
  <c r="BF159"/>
  <c r="T159"/>
  <c r="R159"/>
  <c r="P159"/>
  <c r="BI154"/>
  <c r="BH154"/>
  <c r="BG154"/>
  <c r="BF154"/>
  <c r="T154"/>
  <c r="T153"/>
  <c r="T152"/>
  <c r="R154"/>
  <c r="R153"/>
  <c r="R152"/>
  <c r="P154"/>
  <c r="P153"/>
  <c r="P152"/>
  <c r="BI150"/>
  <c r="BH150"/>
  <c r="BG150"/>
  <c r="BF150"/>
  <c r="T150"/>
  <c r="R150"/>
  <c r="P150"/>
  <c r="BI142"/>
  <c r="BH142"/>
  <c r="BG142"/>
  <c r="BF142"/>
  <c r="T142"/>
  <c r="R142"/>
  <c r="P142"/>
  <c r="BI134"/>
  <c r="BH134"/>
  <c r="BG134"/>
  <c r="BF134"/>
  <c r="T134"/>
  <c r="R134"/>
  <c r="P134"/>
  <c r="BI128"/>
  <c r="BH128"/>
  <c r="BG128"/>
  <c r="BF128"/>
  <c r="T128"/>
  <c r="R128"/>
  <c r="P128"/>
  <c r="BI122"/>
  <c r="BH122"/>
  <c r="BG122"/>
  <c r="BF122"/>
  <c r="T122"/>
  <c r="R122"/>
  <c r="P122"/>
  <c r="BI113"/>
  <c r="BH113"/>
  <c r="BG113"/>
  <c r="BF113"/>
  <c r="T113"/>
  <c r="R113"/>
  <c r="P113"/>
  <c r="BI107"/>
  <c r="BH107"/>
  <c r="BG107"/>
  <c r="BF107"/>
  <c r="T107"/>
  <c r="R107"/>
  <c r="P107"/>
  <c r="BI104"/>
  <c r="BH104"/>
  <c r="BG104"/>
  <c r="BF104"/>
  <c r="T104"/>
  <c r="R104"/>
  <c r="P104"/>
  <c r="BI101"/>
  <c r="BH101"/>
  <c r="BG101"/>
  <c r="BF101"/>
  <c r="T101"/>
  <c r="R101"/>
  <c r="P101"/>
  <c r="BI98"/>
  <c r="BH98"/>
  <c r="BG98"/>
  <c r="BF98"/>
  <c r="T98"/>
  <c r="R98"/>
  <c r="P98"/>
  <c r="BI92"/>
  <c r="BH92"/>
  <c r="BG92"/>
  <c r="BF92"/>
  <c r="T92"/>
  <c r="R92"/>
  <c r="P92"/>
  <c r="J86"/>
  <c r="J85"/>
  <c r="F85"/>
  <c r="F83"/>
  <c r="E81"/>
  <c r="J55"/>
  <c r="J54"/>
  <c r="F54"/>
  <c r="F52"/>
  <c r="E50"/>
  <c r="J18"/>
  <c r="E18"/>
  <c r="F55"/>
  <c r="J17"/>
  <c r="J12"/>
  <c r="J83"/>
  <c r="E7"/>
  <c r="E48"/>
  <c i="3" r="J37"/>
  <c r="J36"/>
  <c i="1" r="AY56"/>
  <c i="3" r="J35"/>
  <c i="1" r="AX56"/>
  <c i="3" r="BI228"/>
  <c r="BH228"/>
  <c r="BG228"/>
  <c r="BF228"/>
  <c r="T228"/>
  <c r="R228"/>
  <c r="P228"/>
  <c r="BI224"/>
  <c r="BH224"/>
  <c r="BG224"/>
  <c r="BF224"/>
  <c r="T224"/>
  <c r="R224"/>
  <c r="P224"/>
  <c r="BI221"/>
  <c r="BH221"/>
  <c r="BG221"/>
  <c r="BF221"/>
  <c r="T221"/>
  <c r="R221"/>
  <c r="P221"/>
  <c r="BI217"/>
  <c r="BH217"/>
  <c r="BG217"/>
  <c r="BF217"/>
  <c r="T217"/>
  <c r="R217"/>
  <c r="P217"/>
  <c r="BI208"/>
  <c r="BH208"/>
  <c r="BG208"/>
  <c r="BF208"/>
  <c r="T208"/>
  <c r="R208"/>
  <c r="P208"/>
  <c r="BI199"/>
  <c r="BH199"/>
  <c r="BG199"/>
  <c r="BF199"/>
  <c r="T199"/>
  <c r="R199"/>
  <c r="P199"/>
  <c r="BI196"/>
  <c r="BH196"/>
  <c r="BG196"/>
  <c r="BF196"/>
  <c r="T196"/>
  <c r="T195"/>
  <c r="R196"/>
  <c r="R195"/>
  <c r="P196"/>
  <c r="P195"/>
  <c r="BI193"/>
  <c r="BH193"/>
  <c r="BG193"/>
  <c r="BF193"/>
  <c r="T193"/>
  <c r="R193"/>
  <c r="P193"/>
  <c r="BI191"/>
  <c r="BH191"/>
  <c r="BG191"/>
  <c r="BF191"/>
  <c r="T191"/>
  <c r="R191"/>
  <c r="P191"/>
  <c r="BI189"/>
  <c r="BH189"/>
  <c r="BG189"/>
  <c r="BF189"/>
  <c r="T189"/>
  <c r="R189"/>
  <c r="P189"/>
  <c r="BI185"/>
  <c r="BH185"/>
  <c r="BG185"/>
  <c r="BF185"/>
  <c r="T185"/>
  <c r="R185"/>
  <c r="P185"/>
  <c r="BI183"/>
  <c r="BH183"/>
  <c r="BG183"/>
  <c r="BF183"/>
  <c r="T183"/>
  <c r="R183"/>
  <c r="P183"/>
  <c r="BI178"/>
  <c r="BH178"/>
  <c r="BG178"/>
  <c r="BF178"/>
  <c r="T178"/>
  <c r="R178"/>
  <c r="P178"/>
  <c r="BI176"/>
  <c r="BH176"/>
  <c r="BG176"/>
  <c r="BF176"/>
  <c r="T176"/>
  <c r="R176"/>
  <c r="P176"/>
  <c r="BI174"/>
  <c r="BH174"/>
  <c r="BG174"/>
  <c r="BF174"/>
  <c r="T174"/>
  <c r="R174"/>
  <c r="P174"/>
  <c r="BI173"/>
  <c r="BH173"/>
  <c r="BG173"/>
  <c r="BF173"/>
  <c r="T173"/>
  <c r="R173"/>
  <c r="P173"/>
  <c r="BI171"/>
  <c r="BH171"/>
  <c r="BG171"/>
  <c r="BF171"/>
  <c r="T171"/>
  <c r="R171"/>
  <c r="P171"/>
  <c r="BI170"/>
  <c r="BH170"/>
  <c r="BG170"/>
  <c r="BF170"/>
  <c r="T170"/>
  <c r="R170"/>
  <c r="P170"/>
  <c r="BI168"/>
  <c r="BH168"/>
  <c r="BG168"/>
  <c r="BF168"/>
  <c r="T168"/>
  <c r="R168"/>
  <c r="P168"/>
  <c r="BI165"/>
  <c r="BH165"/>
  <c r="BG165"/>
  <c r="BF165"/>
  <c r="T165"/>
  <c r="R165"/>
  <c r="P165"/>
  <c r="BI162"/>
  <c r="BH162"/>
  <c r="BG162"/>
  <c r="BF162"/>
  <c r="T162"/>
  <c r="R162"/>
  <c r="P162"/>
  <c r="BI158"/>
  <c r="BH158"/>
  <c r="BG158"/>
  <c r="BF158"/>
  <c r="T158"/>
  <c r="R158"/>
  <c r="P158"/>
  <c r="BI151"/>
  <c r="BH151"/>
  <c r="BG151"/>
  <c r="BF151"/>
  <c r="T151"/>
  <c r="R151"/>
  <c r="P151"/>
  <c r="BI141"/>
  <c r="BH141"/>
  <c r="BG141"/>
  <c r="BF141"/>
  <c r="T141"/>
  <c r="R141"/>
  <c r="P141"/>
  <c r="BI135"/>
  <c r="BH135"/>
  <c r="BG135"/>
  <c r="BF135"/>
  <c r="T135"/>
  <c r="R135"/>
  <c r="P135"/>
  <c r="BI128"/>
  <c r="BH128"/>
  <c r="BG128"/>
  <c r="BF128"/>
  <c r="T128"/>
  <c r="R128"/>
  <c r="P128"/>
  <c r="BI122"/>
  <c r="BH122"/>
  <c r="BG122"/>
  <c r="BF122"/>
  <c r="T122"/>
  <c r="R122"/>
  <c r="P122"/>
  <c r="BI116"/>
  <c r="BH116"/>
  <c r="BG116"/>
  <c r="BF116"/>
  <c r="T116"/>
  <c r="R116"/>
  <c r="P116"/>
  <c r="BI109"/>
  <c r="BH109"/>
  <c r="BG109"/>
  <c r="BF109"/>
  <c r="T109"/>
  <c r="R109"/>
  <c r="P109"/>
  <c r="BI106"/>
  <c r="BH106"/>
  <c r="BG106"/>
  <c r="BF106"/>
  <c r="T106"/>
  <c r="R106"/>
  <c r="P106"/>
  <c r="BI101"/>
  <c r="BH101"/>
  <c r="BG101"/>
  <c r="BF101"/>
  <c r="T101"/>
  <c r="R101"/>
  <c r="P101"/>
  <c r="BI95"/>
  <c r="BH95"/>
  <c r="BG95"/>
  <c r="BF95"/>
  <c r="T95"/>
  <c r="R95"/>
  <c r="P95"/>
  <c r="BI88"/>
  <c r="BH88"/>
  <c r="BG88"/>
  <c r="BF88"/>
  <c r="T88"/>
  <c r="R88"/>
  <c r="P88"/>
  <c r="J82"/>
  <c r="J81"/>
  <c r="F81"/>
  <c r="F79"/>
  <c r="E77"/>
  <c r="J55"/>
  <c r="J54"/>
  <c r="F54"/>
  <c r="F52"/>
  <c r="E50"/>
  <c r="J18"/>
  <c r="E18"/>
  <c r="F82"/>
  <c r="J17"/>
  <c r="J12"/>
  <c r="J52"/>
  <c r="E7"/>
  <c r="E75"/>
  <c i="2" r="J37"/>
  <c r="J36"/>
  <c i="1" r="AY55"/>
  <c i="2" r="J35"/>
  <c i="1" r="AX55"/>
  <c i="2" r="BI100"/>
  <c r="BH100"/>
  <c r="BG100"/>
  <c r="BF100"/>
  <c r="T100"/>
  <c r="R100"/>
  <c r="P100"/>
  <c r="BI98"/>
  <c r="BH98"/>
  <c r="BG98"/>
  <c r="BF98"/>
  <c r="T98"/>
  <c r="R98"/>
  <c r="P98"/>
  <c r="BI96"/>
  <c r="BH96"/>
  <c r="BG96"/>
  <c r="BF96"/>
  <c r="T96"/>
  <c r="R96"/>
  <c r="P96"/>
  <c r="BI94"/>
  <c r="BH94"/>
  <c r="BG94"/>
  <c r="BF94"/>
  <c r="T94"/>
  <c r="R94"/>
  <c r="P94"/>
  <c r="BI92"/>
  <c r="BH92"/>
  <c r="BG92"/>
  <c r="BF92"/>
  <c r="T92"/>
  <c r="R92"/>
  <c r="P92"/>
  <c r="BI90"/>
  <c r="BH90"/>
  <c r="BG90"/>
  <c r="BF90"/>
  <c r="T90"/>
  <c r="R90"/>
  <c r="P90"/>
  <c r="BI87"/>
  <c r="BH87"/>
  <c r="BG87"/>
  <c r="BF87"/>
  <c r="T87"/>
  <c r="R87"/>
  <c r="P87"/>
  <c r="BI85"/>
  <c r="BH85"/>
  <c r="BG85"/>
  <c r="BF85"/>
  <c r="T85"/>
  <c r="R85"/>
  <c r="P85"/>
  <c r="BI83"/>
  <c r="BH83"/>
  <c r="BG83"/>
  <c r="BF83"/>
  <c r="T83"/>
  <c r="R83"/>
  <c r="P83"/>
  <c r="J78"/>
  <c r="J77"/>
  <c r="F77"/>
  <c r="F75"/>
  <c r="E73"/>
  <c r="J55"/>
  <c r="J54"/>
  <c r="F54"/>
  <c r="F52"/>
  <c r="E50"/>
  <c r="J18"/>
  <c r="E18"/>
  <c r="F78"/>
  <c r="J17"/>
  <c r="J12"/>
  <c r="J75"/>
  <c r="E7"/>
  <c r="E71"/>
  <c i="1" r="L50"/>
  <c r="AM50"/>
  <c r="AM49"/>
  <c r="L49"/>
  <c r="AM47"/>
  <c r="L47"/>
  <c r="L45"/>
  <c r="L44"/>
  <c i="3" r="J193"/>
  <c r="J109"/>
  <c r="J116"/>
  <c r="BK116"/>
  <c i="4" r="BK227"/>
  <c r="BK213"/>
  <c r="J104"/>
  <c r="BK235"/>
  <c r="J220"/>
  <c r="BK203"/>
  <c r="BK165"/>
  <c r="J203"/>
  <c i="5" r="BK220"/>
  <c r="J88"/>
  <c r="BK174"/>
  <c r="J125"/>
  <c r="J199"/>
  <c r="J238"/>
  <c r="J133"/>
  <c r="BK96"/>
  <c r="J176"/>
  <c r="BK169"/>
  <c i="2" r="BK87"/>
  <c r="BK96"/>
  <c r="J87"/>
  <c r="F35"/>
  <c i="3" r="BK185"/>
  <c r="BK208"/>
  <c r="BK101"/>
  <c r="BK168"/>
  <c i="4" r="BK150"/>
  <c r="J154"/>
  <c r="J150"/>
  <c r="J122"/>
  <c r="J159"/>
  <c r="BK229"/>
  <c r="J173"/>
  <c r="BK208"/>
  <c r="J208"/>
  <c i="5" r="BK199"/>
  <c r="BK246"/>
  <c r="BK133"/>
  <c r="BK166"/>
  <c r="BK228"/>
  <c r="BK138"/>
  <c r="J178"/>
  <c r="J131"/>
  <c r="J220"/>
  <c r="J104"/>
  <c r="BK135"/>
  <c i="2" r="J90"/>
  <c r="F36"/>
  <c i="3" r="J178"/>
  <c r="J217"/>
  <c r="BK174"/>
  <c r="J196"/>
  <c r="BK173"/>
  <c i="4" r="BK167"/>
  <c r="BK222"/>
  <c r="J134"/>
  <c r="BK209"/>
  <c r="J232"/>
  <c r="BK207"/>
  <c r="J101"/>
  <c r="J165"/>
  <c i="5" r="BK170"/>
  <c r="BK210"/>
  <c r="BK157"/>
  <c r="J246"/>
  <c r="J236"/>
  <c r="J138"/>
  <c r="BK116"/>
  <c r="BK180"/>
  <c r="J212"/>
  <c r="BK144"/>
  <c i="2" r="J34"/>
  <c i="3" r="J221"/>
  <c r="J151"/>
  <c r="J106"/>
  <c r="BK95"/>
  <c r="J208"/>
  <c r="J183"/>
  <c r="J162"/>
  <c i="4" r="J186"/>
  <c r="J199"/>
  <c r="BK220"/>
  <c r="J213"/>
  <c i="2" r="J96"/>
  <c r="BK94"/>
  <c r="BK85"/>
  <c i="3" r="J185"/>
  <c r="J174"/>
  <c r="BK109"/>
  <c r="J122"/>
  <c r="BK171"/>
  <c r="J189"/>
  <c r="J176"/>
  <c r="J141"/>
  <c i="4" r="BK92"/>
  <c r="BK142"/>
  <c r="J207"/>
  <c r="J235"/>
  <c r="J142"/>
  <c r="BK107"/>
  <c r="BK154"/>
  <c r="BK179"/>
  <c i="5" r="BK259"/>
  <c r="J174"/>
  <c r="BK253"/>
  <c r="J170"/>
  <c r="BK88"/>
  <c r="J160"/>
  <c i="3" r="BK191"/>
  <c r="BK193"/>
  <c r="BK224"/>
  <c r="BK189"/>
  <c r="BK217"/>
  <c r="J95"/>
  <c r="J158"/>
  <c r="J165"/>
  <c i="4" r="J98"/>
  <c r="J214"/>
  <c r="BK113"/>
  <c r="BK98"/>
  <c r="J179"/>
  <c r="J107"/>
  <c i="5" r="J129"/>
  <c r="J116"/>
  <c r="BK183"/>
  <c r="J144"/>
  <c r="J259"/>
  <c r="J166"/>
  <c r="BK125"/>
  <c r="BK212"/>
  <c r="J123"/>
  <c r="BK172"/>
  <c r="J168"/>
  <c r="BK160"/>
  <c r="BK129"/>
  <c r="BK233"/>
  <c r="J253"/>
  <c r="J157"/>
  <c r="BK123"/>
  <c r="J194"/>
  <c r="J210"/>
  <c i="2" r="BK100"/>
  <c i="3" r="J171"/>
  <c r="BK170"/>
  <c r="BK221"/>
  <c r="BK88"/>
  <c r="BK228"/>
  <c r="J173"/>
  <c r="BK196"/>
  <c i="4" r="BK122"/>
  <c r="J167"/>
  <c r="BK128"/>
  <c i="5" r="J141"/>
  <c r="BK121"/>
  <c r="J228"/>
  <c r="J119"/>
  <c r="J162"/>
  <c r="BK194"/>
  <c r="J121"/>
  <c r="J183"/>
  <c r="BK119"/>
  <c r="BK127"/>
  <c i="2" r="F34"/>
  <c i="3" r="BK183"/>
  <c r="J168"/>
  <c r="BK176"/>
  <c r="BK135"/>
  <c r="BK128"/>
  <c r="BK122"/>
  <c i="4" r="BK173"/>
  <c r="J209"/>
  <c r="BK192"/>
  <c i="5" r="J147"/>
  <c r="J164"/>
  <c r="BK178"/>
  <c r="J155"/>
  <c r="BK186"/>
  <c r="BK231"/>
  <c r="BK141"/>
  <c r="J186"/>
  <c r="BK110"/>
  <c r="BK202"/>
  <c r="BK196"/>
  <c r="J96"/>
  <c i="2" r="BK90"/>
  <c r="J85"/>
  <c r="J100"/>
  <c r="BK92"/>
  <c i="3" r="BK178"/>
  <c r="BK165"/>
  <c r="J199"/>
  <c r="J135"/>
  <c r="J128"/>
  <c r="BK141"/>
  <c r="BK162"/>
  <c r="BK199"/>
  <c r="BK151"/>
  <c i="4" r="BK214"/>
  <c r="J227"/>
  <c r="J128"/>
  <c r="BK180"/>
  <c r="J113"/>
  <c r="BK134"/>
  <c r="J180"/>
  <c i="5" r="BK155"/>
  <c r="J180"/>
  <c r="J251"/>
  <c r="BK168"/>
  <c r="BK104"/>
  <c r="BK176"/>
  <c r="BK251"/>
  <c i="2" r="J94"/>
  <c r="J83"/>
  <c r="BK98"/>
  <c r="F37"/>
  <c i="3" r="BK106"/>
  <c i="4" r="J92"/>
  <c r="BK101"/>
  <c r="BK232"/>
  <c r="J222"/>
  <c r="J192"/>
  <c r="BK186"/>
  <c i="5" r="J256"/>
  <c r="BK256"/>
  <c r="J196"/>
  <c r="BK162"/>
  <c r="BK236"/>
  <c r="BK147"/>
  <c r="J233"/>
  <c i="2" r="J98"/>
  <c r="BK83"/>
  <c r="J92"/>
  <c i="1" r="AS54"/>
  <c i="3" r="J224"/>
  <c r="J228"/>
  <c r="J101"/>
  <c r="J88"/>
  <c r="J170"/>
  <c r="J191"/>
  <c r="BK158"/>
  <c i="4" r="J229"/>
  <c r="BK159"/>
  <c r="BK199"/>
  <c r="BK104"/>
  <c i="5" r="J172"/>
  <c r="J169"/>
  <c r="BK164"/>
  <c r="J202"/>
  <c r="J127"/>
  <c r="J231"/>
  <c r="J135"/>
  <c r="BK238"/>
  <c r="BK131"/>
  <c r="J110"/>
  <c l="1" r="P87"/>
  <c r="P86"/>
  <c r="P85"/>
  <c i="1" r="AU58"/>
  <c i="2" r="T89"/>
  <c i="3" r="R115"/>
  <c i="4" r="R91"/>
  <c i="3" r="R87"/>
  <c r="R86"/>
  <c r="R85"/>
  <c r="T164"/>
  <c i="4" r="BK158"/>
  <c r="J158"/>
  <c r="J65"/>
  <c i="2" r="R89"/>
  <c i="3" r="P87"/>
  <c r="P164"/>
  <c i="4" r="BK121"/>
  <c r="J121"/>
  <c r="J62"/>
  <c i="2" r="R82"/>
  <c i="3" r="BK115"/>
  <c r="J115"/>
  <c r="J62"/>
  <c r="R164"/>
  <c i="4" r="T91"/>
  <c i="2" r="BK82"/>
  <c r="J82"/>
  <c r="J60"/>
  <c i="3" r="T198"/>
  <c i="4" r="R121"/>
  <c r="R202"/>
  <c i="3" r="BK87"/>
  <c r="R198"/>
  <c i="5" r="T230"/>
  <c r="T87"/>
  <c r="T86"/>
  <c r="T85"/>
  <c i="4" r="R158"/>
  <c r="P226"/>
  <c i="5" r="BK230"/>
  <c r="J230"/>
  <c r="J62"/>
  <c r="P250"/>
  <c i="2" r="P82"/>
  <c i="3" r="P115"/>
  <c r="BK198"/>
  <c r="J198"/>
  <c r="J65"/>
  <c i="4" r="P121"/>
  <c r="BK202"/>
  <c r="J202"/>
  <c r="J67"/>
  <c r="T226"/>
  <c i="2" r="T82"/>
  <c i="4" r="P91"/>
  <c r="T202"/>
  <c i="5" r="P230"/>
  <c r="R230"/>
  <c r="R87"/>
  <c r="R86"/>
  <c r="R85"/>
  <c r="BK250"/>
  <c r="J250"/>
  <c r="J64"/>
  <c r="T250"/>
  <c i="2" r="BK89"/>
  <c r="J89"/>
  <c r="J61"/>
  <c i="3" r="T115"/>
  <c i="4" r="P158"/>
  <c r="BK226"/>
  <c r="J226"/>
  <c r="J68"/>
  <c i="3" r="T87"/>
  <c r="T86"/>
  <c r="T85"/>
  <c r="P198"/>
  <c i="4" r="T121"/>
  <c r="P202"/>
  <c i="2" r="P89"/>
  <c i="3" r="BK164"/>
  <c r="J164"/>
  <c r="J63"/>
  <c i="4" r="BK91"/>
  <c r="T158"/>
  <c r="R226"/>
  <c i="5" r="R250"/>
  <c i="3" r="BK195"/>
  <c r="J195"/>
  <c r="J64"/>
  <c i="4" r="BK198"/>
  <c r="J198"/>
  <c r="J66"/>
  <c i="5" r="BK87"/>
  <c r="BK86"/>
  <c r="BK85"/>
  <c r="J85"/>
  <c r="J59"/>
  <c r="BK235"/>
  <c r="J235"/>
  <c r="J63"/>
  <c r="BK258"/>
  <c r="J258"/>
  <c r="J65"/>
  <c i="4" r="BK153"/>
  <c r="J153"/>
  <c r="J64"/>
  <c r="BK234"/>
  <c r="J234"/>
  <c r="J69"/>
  <c i="5" r="BE88"/>
  <c r="BE119"/>
  <c r="BE162"/>
  <c r="BE169"/>
  <c i="4" r="J91"/>
  <c r="J61"/>
  <c i="5" r="BE170"/>
  <c r="BE121"/>
  <c r="BE133"/>
  <c r="BE141"/>
  <c r="BE157"/>
  <c r="BE199"/>
  <c r="J79"/>
  <c r="BE125"/>
  <c r="BE236"/>
  <c r="BE246"/>
  <c r="F82"/>
  <c r="BE104"/>
  <c r="BE129"/>
  <c r="BE168"/>
  <c r="BE183"/>
  <c r="BE196"/>
  <c r="BE228"/>
  <c r="BE233"/>
  <c r="BE259"/>
  <c r="E48"/>
  <c r="BE123"/>
  <c r="BE131"/>
  <c r="BE164"/>
  <c r="BE174"/>
  <c r="BE194"/>
  <c r="BE212"/>
  <c r="BE220"/>
  <c r="BE238"/>
  <c r="BE256"/>
  <c r="BE110"/>
  <c r="BE138"/>
  <c r="BE144"/>
  <c r="BE147"/>
  <c r="BE178"/>
  <c r="BE202"/>
  <c r="BE210"/>
  <c r="BE96"/>
  <c r="BE116"/>
  <c r="BE127"/>
  <c r="BE135"/>
  <c r="BE155"/>
  <c r="BE160"/>
  <c r="BE172"/>
  <c r="BE176"/>
  <c r="BE180"/>
  <c r="BE186"/>
  <c r="BE231"/>
  <c r="BE166"/>
  <c r="BE251"/>
  <c r="BE253"/>
  <c i="4" r="F86"/>
  <c r="BE98"/>
  <c r="BE167"/>
  <c r="BE192"/>
  <c r="E79"/>
  <c r="BE122"/>
  <c r="BE134"/>
  <c r="BE154"/>
  <c r="BE173"/>
  <c r="BE208"/>
  <c r="BE92"/>
  <c r="BE104"/>
  <c r="BE214"/>
  <c r="BE232"/>
  <c i="3" r="J87"/>
  <c r="J61"/>
  <c i="4" r="BE229"/>
  <c r="BE235"/>
  <c r="BE142"/>
  <c r="BE101"/>
  <c r="BE107"/>
  <c r="BE165"/>
  <c r="BE179"/>
  <c r="BE186"/>
  <c r="J52"/>
  <c r="BE113"/>
  <c r="BE128"/>
  <c r="BE199"/>
  <c r="BE207"/>
  <c r="BE209"/>
  <c r="BE213"/>
  <c r="BE220"/>
  <c r="BE227"/>
  <c r="BE150"/>
  <c r="BE159"/>
  <c r="BE180"/>
  <c r="BE203"/>
  <c r="BE222"/>
  <c i="3" r="BE128"/>
  <c r="BE135"/>
  <c r="BE171"/>
  <c r="BE141"/>
  <c r="BE162"/>
  <c r="BE170"/>
  <c r="BE173"/>
  <c r="BE176"/>
  <c r="BE185"/>
  <c r="BE217"/>
  <c r="BE178"/>
  <c r="BE193"/>
  <c r="BE221"/>
  <c r="BE95"/>
  <c r="BE109"/>
  <c r="BE174"/>
  <c r="E48"/>
  <c r="J79"/>
  <c r="BE151"/>
  <c r="BE199"/>
  <c r="BE189"/>
  <c r="BE196"/>
  <c r="BE165"/>
  <c r="BE191"/>
  <c r="BE208"/>
  <c r="F55"/>
  <c r="BE88"/>
  <c r="BE158"/>
  <c r="BE168"/>
  <c r="BE183"/>
  <c r="BE228"/>
  <c r="BE101"/>
  <c r="BE106"/>
  <c r="BE116"/>
  <c r="BE122"/>
  <c r="BE224"/>
  <c i="2" r="BE90"/>
  <c r="BE100"/>
  <c i="1" r="AW55"/>
  <c i="2" r="E48"/>
  <c r="J52"/>
  <c r="BE85"/>
  <c r="F55"/>
  <c r="BE94"/>
  <c i="1" r="BA55"/>
  <c i="2" r="BE83"/>
  <c r="BE96"/>
  <c r="BE98"/>
  <c i="1" r="BB55"/>
  <c r="BC55"/>
  <c i="2" r="BE87"/>
  <c r="BE92"/>
  <c i="1" r="BD55"/>
  <c i="4" r="F35"/>
  <c i="1" r="BB57"/>
  <c i="3" r="F35"/>
  <c i="1" r="BB56"/>
  <c i="5" r="F36"/>
  <c i="1" r="BC58"/>
  <c i="3" r="F37"/>
  <c i="1" r="BD56"/>
  <c i="5" r="F34"/>
  <c i="1" r="BA58"/>
  <c i="4" r="J34"/>
  <c i="1" r="AW57"/>
  <c i="4" r="F36"/>
  <c i="1" r="BC57"/>
  <c i="3" r="J34"/>
  <c i="1" r="AW56"/>
  <c i="5" r="F37"/>
  <c i="1" r="BD58"/>
  <c i="3" r="F36"/>
  <c i="1" r="BC56"/>
  <c i="5" r="J34"/>
  <c i="1" r="AW58"/>
  <c i="4" r="F37"/>
  <c i="1" r="BD57"/>
  <c i="4" r="F34"/>
  <c i="1" r="BA57"/>
  <c i="3" r="F34"/>
  <c i="1" r="BA56"/>
  <c i="5" r="F35"/>
  <c i="1" r="BB58"/>
  <c i="3" l="1" r="P86"/>
  <c r="P85"/>
  <c i="1" r="AU56"/>
  <c i="4" r="T90"/>
  <c r="T89"/>
  <c i="2" r="T81"/>
  <c i="4" r="P90"/>
  <c r="P89"/>
  <c i="1" r="AU57"/>
  <c i="3" r="BK86"/>
  <c r="BK85"/>
  <c r="J85"/>
  <c r="J59"/>
  <c i="2" r="P81"/>
  <c i="1" r="AU55"/>
  <c i="2" r="R81"/>
  <c i="4" r="R90"/>
  <c r="R89"/>
  <c r="BK152"/>
  <c r="J152"/>
  <c r="J63"/>
  <c i="5" r="J87"/>
  <c r="J61"/>
  <c r="J86"/>
  <c r="J60"/>
  <c i="2" r="BK81"/>
  <c r="J81"/>
  <c r="J59"/>
  <c i="3" r="J33"/>
  <c i="1" r="AV56"/>
  <c r="AT56"/>
  <c i="5" r="J30"/>
  <c i="1" r="AG58"/>
  <c i="2" r="F33"/>
  <c i="1" r="AZ55"/>
  <c r="BB54"/>
  <c r="AX54"/>
  <c r="BC54"/>
  <c r="AY54"/>
  <c i="3" r="F33"/>
  <c i="1" r="AZ56"/>
  <c i="4" r="F33"/>
  <c i="1" r="AZ57"/>
  <c i="2" r="J33"/>
  <c i="1" r="AV55"/>
  <c r="AT55"/>
  <c i="5" r="F33"/>
  <c i="1" r="AZ58"/>
  <c i="5" r="J33"/>
  <c i="1" r="AV58"/>
  <c r="AT58"/>
  <c r="AN58"/>
  <c i="4" r="J33"/>
  <c i="1" r="AV57"/>
  <c r="AT57"/>
  <c r="BA54"/>
  <c r="W30"/>
  <c r="BD54"/>
  <c r="W33"/>
  <c i="4" l="1" r="BK90"/>
  <c r="J90"/>
  <c r="J60"/>
  <c i="3" r="J86"/>
  <c r="J60"/>
  <c i="5" r="J39"/>
  <c i="1" r="AU54"/>
  <c r="W32"/>
  <c r="AW54"/>
  <c r="AK30"/>
  <c i="2" r="J30"/>
  <c i="1" r="AG55"/>
  <c i="3" r="J30"/>
  <c i="1" r="AG56"/>
  <c r="AZ54"/>
  <c r="AV54"/>
  <c r="AK29"/>
  <c r="W31"/>
  <c i="3" l="1" r="J39"/>
  <c i="2" r="J39"/>
  <c i="4" r="BK89"/>
  <c r="J89"/>
  <c r="J59"/>
  <c i="1" r="AN56"/>
  <c r="AN55"/>
  <c r="AT54"/>
  <c r="W29"/>
  <c i="4" l="1" r="J30"/>
  <c i="1" r="AG57"/>
  <c r="AG54"/>
  <c r="AK26"/>
  <c r="AK35"/>
  <c l="1" r="AN54"/>
  <c i="4" r="J39"/>
  <c i="1" r="AN57"/>
</calcChain>
</file>

<file path=xl/sharedStrings.xml><?xml version="1.0" encoding="utf-8"?>
<sst xmlns="http://schemas.openxmlformats.org/spreadsheetml/2006/main">
  <si>
    <t>Export Komplet</t>
  </si>
  <si>
    <t>VZ</t>
  </si>
  <si>
    <t>2.0</t>
  </si>
  <si>
    <t>ZAMOK</t>
  </si>
  <si>
    <t>False</t>
  </si>
  <si>
    <t>{3af4356d-7ec5-49fa-acbd-cfe60994e800}</t>
  </si>
  <si>
    <t>0,1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</si>
  <si>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</si>
  <si>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</si>
  <si>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</si>
  <si>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</si>
  <si>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</si>
  <si>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0,01</t>
  </si>
  <si>
    <t>Kód:</t>
  </si>
  <si>
    <t>02</t>
  </si>
  <si>
    <t>Měnit lze pouze buňky se žlutým podbarvením!_x000d_
_x000d_
1) v Rekapitulaci stavby vyplňte údaje o Uchazeči (přenesou se do ostatních sestav i v jiných listech)_x000d_
_x000d_
2) na vybraných listech vyplňte v sestavě Soupis prací ceny u položek</t>
  </si>
  <si>
    <t>Stavba:</t>
  </si>
  <si>
    <t>II-201 propustky Caltov - rekonstrukce</t>
  </si>
  <si>
    <t>KSO:</t>
  </si>
  <si>
    <t/>
  </si>
  <si>
    <t>CC-CZ:</t>
  </si>
  <si>
    <t>Místo:</t>
  </si>
  <si>
    <t xml:space="preserve"> </t>
  </si>
  <si>
    <t>Datum:</t>
  </si>
  <si>
    <t>9. 1. 2023</t>
  </si>
  <si>
    <t>Zadavatel:</t>
  </si>
  <si>
    <t>IČ:</t>
  </si>
  <si>
    <t>Správa a údržba silnic Plzeňského kraje</t>
  </si>
  <si>
    <t>DIČ:</t>
  </si>
  <si>
    <t>Uchazeč:</t>
  </si>
  <si>
    <t>Vyplň údaj</t>
  </si>
  <si>
    <t>Projektant:</t>
  </si>
  <si>
    <t>VALBEK, spol. s r.o.</t>
  </si>
  <si>
    <t>True</t>
  </si>
  <si>
    <t>Zpracovatel:</t>
  </si>
  <si>
    <t>ROMAN MITAS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</si>
  <si>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</si>
  <si>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https://podminky.urs.cz.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</si>
  <si>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</si>
  <si>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</si>
  <si>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</si>
  <si>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</si>
  <si>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</si>
  <si>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</si>
  <si>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</si>
  <si>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</si>
  <si>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</si>
  <si>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</si>
  <si>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</si>
  <si>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</si>
  <si>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</si>
  <si>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</si>
  <si>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</si>
  <si>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</si>
  <si>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</si>
  <si>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</si>
  <si>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</si>
  <si>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</si>
  <si>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</si>
  <si>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</si>
  <si>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</si>
  <si>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</si>
  <si>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</si>
  <si>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</si>
  <si>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</si>
  <si>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</si>
  <si>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</si>
  <si>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</si>
  <si>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</si>
  <si>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</si>
  <si>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</si>
  <si>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</si>
  <si>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</si>
  <si>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</si>
  <si>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</si>
  <si>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</si>
  <si>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</si>
  <si>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00</t>
  </si>
  <si>
    <t>VEDLEJŠÍ A OSTATNÍ NÁKLADY</t>
  </si>
  <si>
    <t>STA</t>
  </si>
  <si>
    <t>1</t>
  </si>
  <si>
    <t>{959d9f86-3bfc-4402-a593-749089af23f7}</t>
  </si>
  <si>
    <t>2</t>
  </si>
  <si>
    <t>SO 101</t>
  </si>
  <si>
    <t>Komunikace</t>
  </si>
  <si>
    <t>{34138da2-67cb-4425-8700-0034e4dbe7d8}</t>
  </si>
  <si>
    <t>SO 102</t>
  </si>
  <si>
    <t>Propustky</t>
  </si>
  <si>
    <t>{da6b0229-73c2-4df6-adf4-0684c9030597}</t>
  </si>
  <si>
    <t>SO 201</t>
  </si>
  <si>
    <t>Zajištění svahů</t>
  </si>
  <si>
    <t>{19b13ea2-fff6-4082-8076-25a9f11d0824}</t>
  </si>
  <si>
    <t>KRYCÍ LIST SOUPISU PRACÍ</t>
  </si>
  <si>
    <t>Objekt:</t>
  </si>
  <si>
    <t>00 - VEDLEJŠÍ A OSTATNÍ NÁKLADY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</si>
  <si>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</si>
  <si>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REKAPITULACE ČLENĚNÍ SOUPISU PRACÍ</t>
  </si>
  <si>
    <t>Kód dílu - Popis</t>
  </si>
  <si>
    <t>Cena celkem [CZK]</t>
  </si>
  <si>
    <t>-1</t>
  </si>
  <si>
    <t>VN - VEDLEJŠÍ NÁKLADY</t>
  </si>
  <si>
    <t>ON - OSTATNÍ NÁKLADY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</si>
  <si>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</si>
  <si>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</si>
  <si>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</si>
  <si>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</si>
  <si>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</si>
  <si>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</si>
  <si>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</si>
  <si>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</si>
  <si>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</si>
  <si>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</si>
  <si>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</si>
  <si>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</si>
  <si>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</si>
  <si>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VN</t>
  </si>
  <si>
    <t>VEDLEJŠÍ NÁKLADY</t>
  </si>
  <si>
    <t>ROZPOCET</t>
  </si>
  <si>
    <t>K</t>
  </si>
  <si>
    <t>030001000</t>
  </si>
  <si>
    <t>Zařízení staveniště</t>
  </si>
  <si>
    <t>Kč</t>
  </si>
  <si>
    <t>CS ÚRS 2023 01</t>
  </si>
  <si>
    <t>1024</t>
  </si>
  <si>
    <t>-1364605351</t>
  </si>
  <si>
    <t>Online PSC</t>
  </si>
  <si>
    <t>https://podminky.urs.cz/item/CS_URS_2023_01/030001000</t>
  </si>
  <si>
    <t>032403000</t>
  </si>
  <si>
    <t>Provizorní komunikace</t>
  </si>
  <si>
    <t>1905940821</t>
  </si>
  <si>
    <t>https://podminky.urs.cz/item/CS_URS_2023_01/032403000</t>
  </si>
  <si>
    <t>3</t>
  </si>
  <si>
    <t>034503000</t>
  </si>
  <si>
    <t>Informační tabule na staveništi</t>
  </si>
  <si>
    <t>kus</t>
  </si>
  <si>
    <t>1916706861</t>
  </si>
  <si>
    <t>https://podminky.urs.cz/item/CS_URS_2023_01/034503000</t>
  </si>
  <si>
    <t>ON</t>
  </si>
  <si>
    <t>OSTATNÍ NÁKLADY</t>
  </si>
  <si>
    <t>4</t>
  </si>
  <si>
    <t>012103000</t>
  </si>
  <si>
    <t>Geodetické práce před výstavbou</t>
  </si>
  <si>
    <t>419415405</t>
  </si>
  <si>
    <t>https://podminky.urs.cz/item/CS_URS_2023_01/012103000</t>
  </si>
  <si>
    <t>5</t>
  </si>
  <si>
    <t>012203000</t>
  </si>
  <si>
    <t>Geodetické práce při provádění stavby</t>
  </si>
  <si>
    <t>-1248997331</t>
  </si>
  <si>
    <t>https://podminky.urs.cz/item/CS_URS_2023_01/012203000</t>
  </si>
  <si>
    <t>6</t>
  </si>
  <si>
    <t>012303000</t>
  </si>
  <si>
    <t>Geodetické práce po výstavbě</t>
  </si>
  <si>
    <t>-1195182787</t>
  </si>
  <si>
    <t>https://podminky.urs.cz/item/CS_URS_2023_01/012303000</t>
  </si>
  <si>
    <t>7</t>
  </si>
  <si>
    <t>013254000</t>
  </si>
  <si>
    <t>Dokumentace skutečného provedení stavby</t>
  </si>
  <si>
    <t>-2055730959</t>
  </si>
  <si>
    <t>https://podminky.urs.cz/item/CS_URS_2023_01/013254000</t>
  </si>
  <si>
    <t>8</t>
  </si>
  <si>
    <t>043002000</t>
  </si>
  <si>
    <t>Zkoušky a ostatní měření</t>
  </si>
  <si>
    <t>329295949</t>
  </si>
  <si>
    <t>https://podminky.urs.cz/item/CS_URS_2023_01/043002000</t>
  </si>
  <si>
    <t>9</t>
  </si>
  <si>
    <t>900901016</t>
  </si>
  <si>
    <t>Dopravně inženýrské opatření vč. projednání</t>
  </si>
  <si>
    <t>1336195220</t>
  </si>
  <si>
    <t>SO 101 - Komunikace</t>
  </si>
  <si>
    <t>HSV - Práce a dodávky HSV</t>
  </si>
  <si>
    <t xml:space="preserve">    1 - Zemní práce</t>
  </si>
  <si>
    <t xml:space="preserve">    5 - Komunikace pozemní</t>
  </si>
  <si>
    <t xml:space="preserve">    9 - Ostatní konstrukce a práce, bourání</t>
  </si>
  <si>
    <t xml:space="preserve">    99 - Přesun hmot</t>
  </si>
  <si>
    <t xml:space="preserve">    997 - Přesun sutě</t>
  </si>
  <si>
    <t>HSV</t>
  </si>
  <si>
    <t>Práce a dodávky HSV</t>
  </si>
  <si>
    <t>Zemní práce</t>
  </si>
  <si>
    <t>113154325</t>
  </si>
  <si>
    <t>Frézování živičného podkladu nebo krytu s naložením na dopravní prostředek plochy přes 1 000 do 10 000 m2 bez překážek v trase pruhu šířky do 1 m, tloušťky vrstvy 200 mm</t>
  </si>
  <si>
    <t>m2</t>
  </si>
  <si>
    <t>844372931</t>
  </si>
  <si>
    <t>https://podminky.urs.cz/item/CS_URS_2023_01/113154325</t>
  </si>
  <si>
    <t>VV</t>
  </si>
  <si>
    <t>"skladba A" 680</t>
  </si>
  <si>
    <t>"rozšíření" 96*2*0,1</t>
  </si>
  <si>
    <t>"skladba B" 952</t>
  </si>
  <si>
    <t>"rozšíření" 155*2*0,1</t>
  </si>
  <si>
    <t>Součet</t>
  </si>
  <si>
    <t>113107224</t>
  </si>
  <si>
    <t>Odstranění podkladů nebo krytů strojně plochy jednotlivě přes 200 m2 s přemístěním hmot na skládku na vzdálenost do 20 m nebo s naložením na dopravní prostředek z kameniva hrubého drceného, o tl. vrstvy přes 300 do 400 mm</t>
  </si>
  <si>
    <t>569647686</t>
  </si>
  <si>
    <t>https://podminky.urs.cz/item/CS_URS_2023_01/113107224</t>
  </si>
  <si>
    <t>"rozšíření" 96*2*0,2</t>
  </si>
  <si>
    <t>"skladba B rozšíření v krajích" 340+20</t>
  </si>
  <si>
    <t>174101101</t>
  </si>
  <si>
    <t>Zásyp sypaninou z jakékoliv horniny strojně s uložením výkopku ve vrstvách se zhutněním jam, šachet, rýh nebo kolem objektů v těchto vykopávkách</t>
  </si>
  <si>
    <t>m3</t>
  </si>
  <si>
    <t>1799089516</t>
  </si>
  <si>
    <t>https://podminky.urs.cz/item/CS_URS_2023_01/174101101</t>
  </si>
  <si>
    <t>dodatečný násyp</t>
  </si>
  <si>
    <t>92</t>
  </si>
  <si>
    <t>M</t>
  </si>
  <si>
    <t>58344155</t>
  </si>
  <si>
    <t>štěrkodrť frakce 0/22</t>
  </si>
  <si>
    <t>t</t>
  </si>
  <si>
    <t>-354573732</t>
  </si>
  <si>
    <t>92*2,25</t>
  </si>
  <si>
    <t>181951112</t>
  </si>
  <si>
    <t>Úprava pláně vyrovnáním výškových rozdílů strojně v hornině třídy těžitelnosti I, skupiny 1 až 3 se zhutněním</t>
  </si>
  <si>
    <t>-938825933</t>
  </si>
  <si>
    <t>https://podminky.urs.cz/item/CS_URS_2023_01/181951112</t>
  </si>
  <si>
    <t>Komunikace pozemní</t>
  </si>
  <si>
    <t>564851111</t>
  </si>
  <si>
    <t>Podklad ze štěrkodrti ŠD s rozprostřením a zhutněním plochy přes 100 m2, po zhutnění tl. 150 mm</t>
  </si>
  <si>
    <t>-98987714</t>
  </si>
  <si>
    <t>https://podminky.urs.cz/item/CS_URS_2023_01/564851111</t>
  </si>
  <si>
    <t>"rozšíření" 96*2*0,3</t>
  </si>
  <si>
    <t>564952113</t>
  </si>
  <si>
    <t>Podklad z mechanicky zpevněného kameniva MZK (minerální beton) s rozprostřením a s hutněním, po zhutnění tl. 170 mm</t>
  </si>
  <si>
    <t>-1416908081</t>
  </si>
  <si>
    <t>https://podminky.urs.cz/item/CS_URS_2023_01/564952113</t>
  </si>
  <si>
    <t>573111115.1</t>
  </si>
  <si>
    <t>Postřik infiltrační PI-EP s posypem kamenivem, v množství do 3 kg/m2</t>
  </si>
  <si>
    <t>-2049967142</t>
  </si>
  <si>
    <t>"rozšíření" 155*2*0,2</t>
  </si>
  <si>
    <t>565135121</t>
  </si>
  <si>
    <t>Asfaltový beton vrstva podkladní ACP 16 (obalované kamenivo střednězrnné - OKS) s rozprostřením a zhutněním v pruhu šířky přes 3 m, po zhutnění tl. 50 mm</t>
  </si>
  <si>
    <t>1996386886</t>
  </si>
  <si>
    <t>https://podminky.urs.cz/item/CS_URS_2023_01/565135121</t>
  </si>
  <si>
    <t>10</t>
  </si>
  <si>
    <t>573231107</t>
  </si>
  <si>
    <t>Postřik spojovací PS bez posypu kamenivem ze silniční emulze, v množství 0,40 kg/m2</t>
  </si>
  <si>
    <t>1633224417</t>
  </si>
  <si>
    <t>https://podminky.urs.cz/item/CS_URS_2023_01/573231107</t>
  </si>
  <si>
    <t>"rozšíření" 96*2*0,05</t>
  </si>
  <si>
    <t>"rozšíření" 155*2*0,05</t>
  </si>
  <si>
    <t>11</t>
  </si>
  <si>
    <t>577155142</t>
  </si>
  <si>
    <t>Asfaltový beton vrstva ložní ACL 16 (ABH) s rozprostřením a zhutněním z modifikovaného asfaltu v pruhu šířky přes 3 m, po zhutnění tl. 60 mm</t>
  </si>
  <si>
    <t>1446224751</t>
  </si>
  <si>
    <t>https://podminky.urs.cz/item/CS_URS_2023_01/577155142</t>
  </si>
  <si>
    <t>12</t>
  </si>
  <si>
    <t>577144141</t>
  </si>
  <si>
    <t>Asfaltový beton vrstva obrusná ACO 11 (ABS) s rozprostřením a se zhutněním z modifikovaného asfaltu v pruhu šířky přes 3 m, po zhutnění tl. 50 mm</t>
  </si>
  <si>
    <t>-302637202</t>
  </si>
  <si>
    <t>https://podminky.urs.cz/item/CS_URS_2023_01/577144141</t>
  </si>
  <si>
    <t>13</t>
  </si>
  <si>
    <t>569931132</t>
  </si>
  <si>
    <t>Zpevnění krajnic nebo komunikací pro pěší s rozprostřením a zhutněním, po zhutnění asfaltovým recyklátem tl. 100 mm</t>
  </si>
  <si>
    <t>11430157</t>
  </si>
  <si>
    <t>https://podminky.urs.cz/item/CS_URS_2023_01/569931132</t>
  </si>
  <si>
    <t>Ostatní konstrukce a práce, bourání</t>
  </si>
  <si>
    <t>14</t>
  </si>
  <si>
    <t>911331111</t>
  </si>
  <si>
    <t>Silniční svodidlo ocelové se zaberaněním sloupků jednostranné úroveň zádržnosti N2 vzdálenosti sloupků do 2 m</t>
  </si>
  <si>
    <t>m</t>
  </si>
  <si>
    <t>1402747971</t>
  </si>
  <si>
    <t>https://podminky.urs.cz/item/CS_URS_2023_01/911331111</t>
  </si>
  <si>
    <t>564-5*8</t>
  </si>
  <si>
    <t>911331412</t>
  </si>
  <si>
    <t>Silniční svodidlo s osazením sloupků zaberaněním ocelové náběh jednostranný, délky přes 4 do 12 m</t>
  </si>
  <si>
    <t>CS ÚRS 2020 02</t>
  </si>
  <si>
    <t>-1480454289</t>
  </si>
  <si>
    <t>5*8</t>
  </si>
  <si>
    <t>16</t>
  </si>
  <si>
    <t>911901010</t>
  </si>
  <si>
    <t>Napojení na stávající svodidla</t>
  </si>
  <si>
    <t>-731395363</t>
  </si>
  <si>
    <t>17</t>
  </si>
  <si>
    <t>912221111</t>
  </si>
  <si>
    <t>Montáž směrového sloupku ocelového pružného ručním beraněním silničního</t>
  </si>
  <si>
    <t>1479809538</t>
  </si>
  <si>
    <t>https://podminky.urs.cz/item/CS_URS_2023_01/912221111</t>
  </si>
  <si>
    <t>18</t>
  </si>
  <si>
    <t>40445165</t>
  </si>
  <si>
    <t>sloupek směrový silniční ocelový</t>
  </si>
  <si>
    <t>-742972974</t>
  </si>
  <si>
    <t>19</t>
  </si>
  <si>
    <t>915331111</t>
  </si>
  <si>
    <t>Vodorovné značení předformovaným termoplastem čáry šířky 120 mm</t>
  </si>
  <si>
    <t>-1799361770</t>
  </si>
  <si>
    <t>https://podminky.urs.cz/item/CS_URS_2023_01/915331111</t>
  </si>
  <si>
    <t>20</t>
  </si>
  <si>
    <t>919112114</t>
  </si>
  <si>
    <t>Řezání dilatačních spár v živičném krytu příčných nebo podélných, šířky 4 mm, hloubky přes 90 do 100 mm</t>
  </si>
  <si>
    <t>-781711477</t>
  </si>
  <si>
    <t>https://podminky.urs.cz/item/CS_URS_2023_01/919112114</t>
  </si>
  <si>
    <t>919121111</t>
  </si>
  <si>
    <t>Utěsnění dilatačních spár zálivkou za studena v cementobetonovém nebo živičném krytu včetně adhezního nátěru s těsnicím profilem pod zálivkou, pro komůrky šířky 10 mm, hloubky 20 mm</t>
  </si>
  <si>
    <t>-2054789523</t>
  </si>
  <si>
    <t>https://podminky.urs.cz/item/CS_URS_2023_01/919121111</t>
  </si>
  <si>
    <t>"středová spára" 251,06</t>
  </si>
  <si>
    <t>"napojení" 14</t>
  </si>
  <si>
    <t>22</t>
  </si>
  <si>
    <t>938902201</t>
  </si>
  <si>
    <t>Čištění příkopů komunikací s odstraněním travnatého porostu nebo nánosu s naložením na dopravní prostředek nebo s přemístěním na hromady na vzdálenost do 20 m ručně při šířce dna do 400 mm a objemu nánosu do 0,15 m3/m</t>
  </si>
  <si>
    <t>1523549683</t>
  </si>
  <si>
    <t>https://podminky.urs.cz/item/CS_URS_2023_01/938902201</t>
  </si>
  <si>
    <t>23</t>
  </si>
  <si>
    <t>938909311</t>
  </si>
  <si>
    <t>Čištění vozovek metením bláta, prachu nebo hlinitého nánosu s odklizením na hromady na vzdálenost do 20 m nebo naložením na dopravní prostředek strojně povrchu podkladu nebo krytu betonového nebo živičného</t>
  </si>
  <si>
    <t>502314055</t>
  </si>
  <si>
    <t>https://podminky.urs.cz/item/CS_URS_2023_01/938909311</t>
  </si>
  <si>
    <t>24</t>
  </si>
  <si>
    <t>938909611</t>
  </si>
  <si>
    <t>Čištění krajnic odstraněním nánosu (ulehlého, popř. zaježděného) naneseného vlivem silničního provozu, s přemístěním na hromady na vzdálenost do 50 m nebo s naložením na dopravní prostředek, ale bez složení průměrné tloušťky do 100 mm</t>
  </si>
  <si>
    <t>-515944648</t>
  </si>
  <si>
    <t>https://podminky.urs.cz/item/CS_URS_2023_01/938909611</t>
  </si>
  <si>
    <t>25</t>
  </si>
  <si>
    <t>966005311</t>
  </si>
  <si>
    <t>Rozebrání a odstranění silničního zábradlí a ocelových svodidel s přemístěním hmot na skládku na vzdálenost do 10 m nebo s naložením na dopravní prostředek, se zásypem jam po odstraněných sloupcích a s jeho zhutněním svodidla včetně sloupků, s jednou pásnicí silničního</t>
  </si>
  <si>
    <t>-819315879</t>
  </si>
  <si>
    <t>https://podminky.urs.cz/item/CS_URS_2023_01/966005311</t>
  </si>
  <si>
    <t>26</t>
  </si>
  <si>
    <t>966006132</t>
  </si>
  <si>
    <t>Odstranění dopravních nebo orientačních značek se sloupkem s uložením hmot na vzdálenost do 20 m nebo s naložením na dopravní prostředek, se zásypem jam a jeho zhutněním s betonovou patkou</t>
  </si>
  <si>
    <t>33335772</t>
  </si>
  <si>
    <t>https://podminky.urs.cz/item/CS_URS_2023_01/966006132</t>
  </si>
  <si>
    <t>99</t>
  </si>
  <si>
    <t>Přesun hmot</t>
  </si>
  <si>
    <t>27</t>
  </si>
  <si>
    <t>998225111</t>
  </si>
  <si>
    <t>Přesun hmot pro komunikace s krytem z kameniva, monolitickým betonovým nebo živičným dopravní vzdálenost do 200 m jakékoliv délky objektu</t>
  </si>
  <si>
    <t>-1530953125</t>
  </si>
  <si>
    <t>https://podminky.urs.cz/item/CS_URS_2023_01/998225111</t>
  </si>
  <si>
    <t>997</t>
  </si>
  <si>
    <t>Přesun sutě</t>
  </si>
  <si>
    <t>28</t>
  </si>
  <si>
    <t>997221551</t>
  </si>
  <si>
    <t>Vodorovná doprava suti bez naložení, ale se složením a s hrubým urovnáním ze sypkých materiálů, na vzdálenost do 1 km</t>
  </si>
  <si>
    <t>1927204720</t>
  </si>
  <si>
    <t>https://podminky.urs.cz/item/CS_URS_2023_01/997221551</t>
  </si>
  <si>
    <t>živice</t>
  </si>
  <si>
    <t>773,812</t>
  </si>
  <si>
    <t>kamenivo</t>
  </si>
  <si>
    <t>625,472</t>
  </si>
  <si>
    <t>čištění příkopů, silnice, krajnice</t>
  </si>
  <si>
    <t>18,92+19,04+71,19</t>
  </si>
  <si>
    <t>29</t>
  </si>
  <si>
    <t>997221559</t>
  </si>
  <si>
    <t>Vodorovná doprava suti bez naložení, ale se složením a s hrubým urovnáním Příplatek k ceně za každý další i započatý 1 km přes 1 km</t>
  </si>
  <si>
    <t>205584122</t>
  </si>
  <si>
    <t>https://podminky.urs.cz/item/CS_URS_2023_01/997221559</t>
  </si>
  <si>
    <t>625,472*19</t>
  </si>
  <si>
    <t>(18,92+19,04+71,19)*19</t>
  </si>
  <si>
    <t>30</t>
  </si>
  <si>
    <t>997221561</t>
  </si>
  <si>
    <t>Vodorovná doprava suti bez naložení, ale se složením a s hrubým urovnáním z kusových materiálů, na vzdálenost do 1 km</t>
  </si>
  <si>
    <t>-237869830</t>
  </si>
  <si>
    <t>https://podminky.urs.cz/item/CS_URS_2023_01/997221561</t>
  </si>
  <si>
    <t>svodidla, značky</t>
  </si>
  <si>
    <t>5,04+0,25</t>
  </si>
  <si>
    <t>31</t>
  </si>
  <si>
    <t>997221569</t>
  </si>
  <si>
    <t>-1717692181</t>
  </si>
  <si>
    <t>https://podminky.urs.cz/item/CS_URS_2023_01/997221569</t>
  </si>
  <si>
    <t>5,29*19</t>
  </si>
  <si>
    <t>32</t>
  </si>
  <si>
    <t>997221611</t>
  </si>
  <si>
    <t>Nakládání na dopravní prostředky pro vodorovnou dopravu suti</t>
  </si>
  <si>
    <t>-324326180</t>
  </si>
  <si>
    <t>https://podminky.urs.cz/item/CS_URS_2023_01/997221611</t>
  </si>
  <si>
    <t>odvezená živice na meziskládku, bude naloženo pro využití, které určí objednatel</t>
  </si>
  <si>
    <t>33</t>
  </si>
  <si>
    <t>997221873</t>
  </si>
  <si>
    <t>Poplatek za uložení stavebního odpadu na recyklační skládce (skládkovné) zeminy a kamení zatříděného do Katalogu odpadů pod kódem 17 05 04</t>
  </si>
  <si>
    <t>244701307</t>
  </si>
  <si>
    <t>https://podminky.urs.cz/item/CS_URS_2023_01/997221873</t>
  </si>
  <si>
    <t>SO 102 - Propustky</t>
  </si>
  <si>
    <t xml:space="preserve">    2 - Zakládání</t>
  </si>
  <si>
    <t xml:space="preserve">    3 - Svislé a kompletní konstrukce</t>
  </si>
  <si>
    <t xml:space="preserve">      31 - Zdi pozemních staveb</t>
  </si>
  <si>
    <t xml:space="preserve">    4 - Vodorovné konstrukce</t>
  </si>
  <si>
    <t xml:space="preserve">    8 - Trubní vedení</t>
  </si>
  <si>
    <t xml:space="preserve">    998 - Přesun hmot</t>
  </si>
  <si>
    <t>122251106</t>
  </si>
  <si>
    <t>Odkopávky a prokopávky nezapažené strojně v hornině třídy těžitelnosti I skupiny 3 přes 1 000 do 5 000 m3</t>
  </si>
  <si>
    <t>-1841729490</t>
  </si>
  <si>
    <t>https://podminky.urs.cz/item/CS_URS_2023_01/122251106</t>
  </si>
  <si>
    <t>propustek 2</t>
  </si>
  <si>
    <t>40+60</t>
  </si>
  <si>
    <t>propustek 3</t>
  </si>
  <si>
    <t>25+70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</si>
  <si>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</si>
  <si>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</si>
  <si>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-1003187021</t>
  </si>
  <si>
    <t>https://podminky.urs.cz/item/CS_URS_2023_01/162751117</t>
  </si>
  <si>
    <t>195-4,2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</si>
  <si>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</si>
  <si>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</si>
  <si>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-1877414417</t>
  </si>
  <si>
    <t>https://podminky.urs.cz/item/CS_URS_2023_01/162751119</t>
  </si>
  <si>
    <t>190,8*10</t>
  </si>
  <si>
    <t>171201231</t>
  </si>
  <si>
    <t>-1603529797</t>
  </si>
  <si>
    <t>https://podminky.urs.cz/item/CS_URS_2023_01/171201231</t>
  </si>
  <si>
    <t>190,8*1,95</t>
  </si>
  <si>
    <t>174111101</t>
  </si>
  <si>
    <t>Zásyp sypaninou z jakékoliv horniny ručně s uložením výkopku ve vrstvách se zhutněním jam, šachet, rýh nebo kolem objektů v těchto vykopávkách</t>
  </si>
  <si>
    <t>-895154044</t>
  </si>
  <si>
    <t>https://podminky.urs.cz/item/CS_URS_2023_01/174111101</t>
  </si>
  <si>
    <t>1,5*0,5*0,7*4</t>
  </si>
  <si>
    <t>-39881372</t>
  </si>
  <si>
    <t>(6,5+7,5)*1,5</t>
  </si>
  <si>
    <t>1,5*1,5*2</t>
  </si>
  <si>
    <t>(5+7,5)*1,7</t>
  </si>
  <si>
    <t>Zakládání</t>
  </si>
  <si>
    <t>271562211</t>
  </si>
  <si>
    <t>Podsyp pod základové konstrukce se zhutněním a urovnáním povrchu z kameniva drobného, frakce 0 - 4 mm</t>
  </si>
  <si>
    <t>652608542</t>
  </si>
  <si>
    <t>https://podminky.urs.cz/item/CS_URS_2023_01/271562211</t>
  </si>
  <si>
    <t>1,5*2*0,1*2</t>
  </si>
  <si>
    <t>273313511</t>
  </si>
  <si>
    <t>Základy z betonu prostého desky z betonu kamenem neprokládaného tř. C 12/15</t>
  </si>
  <si>
    <t>-705246345</t>
  </si>
  <si>
    <t>https://podminky.urs.cz/item/CS_URS_2023_01/273313511</t>
  </si>
  <si>
    <t>1,5*1*0,1*2</t>
  </si>
  <si>
    <t>275313811</t>
  </si>
  <si>
    <t>Základy z betonu prostého patky a bloky z betonu kamenem neprokládaného tř. C 25/30</t>
  </si>
  <si>
    <t>-604563366</t>
  </si>
  <si>
    <t>https://podminky.urs.cz/item/CS_URS_2023_01/275313811</t>
  </si>
  <si>
    <t>1,5*0,8*1*2</t>
  </si>
  <si>
    <t>3*0,5*0,7*2</t>
  </si>
  <si>
    <t>275351121</t>
  </si>
  <si>
    <t>Bednění základů patek zřízení</t>
  </si>
  <si>
    <t>-1160302920</t>
  </si>
  <si>
    <t>https://podminky.urs.cz/item/CS_URS_2023_01/275351121</t>
  </si>
  <si>
    <t>(1,5*2+0,8*2)*1*2</t>
  </si>
  <si>
    <t>(3*2+0,5*2)*0,7*2</t>
  </si>
  <si>
    <t>275351122</t>
  </si>
  <si>
    <t>Bednění základů patek odstranění</t>
  </si>
  <si>
    <t>172600001</t>
  </si>
  <si>
    <t>https://podminky.urs.cz/item/CS_URS_2023_01/275351122</t>
  </si>
  <si>
    <t>Svislé a kompletní konstrukce</t>
  </si>
  <si>
    <t>Zdi pozemních staveb</t>
  </si>
  <si>
    <t>310219811</t>
  </si>
  <si>
    <t>Zazdívka otvorů ve zdivu nadzákladovém kamenem plochy přes 1 m2 do 4 m2 pro jakékoliv tl. zdi</t>
  </si>
  <si>
    <t>1103245449</t>
  </si>
  <si>
    <t>https://podminky.urs.cz/item/CS_URS_2023_01/310219811</t>
  </si>
  <si>
    <t>propustek 1</t>
  </si>
  <si>
    <t>0,95*2*1</t>
  </si>
  <si>
    <t>Vodorovné konstrukce</t>
  </si>
  <si>
    <t>451317777</t>
  </si>
  <si>
    <t>Podklad nebo lože pod dlažbu (přídlažbu) v ploše vodorovné nebo ve sklonu do 1:5, tloušťky od 50 do 100 mm z betonu prostého</t>
  </si>
  <si>
    <t>-52183967</t>
  </si>
  <si>
    <t>https://podminky.urs.cz/item/CS_URS_2023_01/451317777</t>
  </si>
  <si>
    <t>451319777</t>
  </si>
  <si>
    <t>Podklad nebo lože pod dlažbu (přídlažbu) Příplatek k cenám za každých dalších i započatých 10 mm tloušťky podkladu nebo lože z betonu prostého</t>
  </si>
  <si>
    <t>-487549850</t>
  </si>
  <si>
    <t>https://podminky.urs.cz/item/CS_URS_2023_01/451319777</t>
  </si>
  <si>
    <t>451541111</t>
  </si>
  <si>
    <t>Lože pod potrubí, stoky a drobné objekty v otevřeném výkopu ze štěrkodrtě 0-63 mm</t>
  </si>
  <si>
    <t>1854631675</t>
  </si>
  <si>
    <t>https://podminky.urs.cz/item/CS_URS_2023_01/451541111</t>
  </si>
  <si>
    <t>(6,5+7,5)*1,5*0,1</t>
  </si>
  <si>
    <t>(5+7,5)*1,7*0,1</t>
  </si>
  <si>
    <t>452111111</t>
  </si>
  <si>
    <t>Osazení betonových dílců pražců pod potrubí v otevřeném výkopu, průřezové plochy do 25000 mm2</t>
  </si>
  <si>
    <t>-851947791</t>
  </si>
  <si>
    <t>https://podminky.urs.cz/item/CS_URS_2023_01/452111111</t>
  </si>
  <si>
    <t>59223735</t>
  </si>
  <si>
    <t>podkladek pod trouby betonové/ŽB DN 1000-1200</t>
  </si>
  <si>
    <t>-378190327</t>
  </si>
  <si>
    <t>452311161</t>
  </si>
  <si>
    <t>Podkladní a zajišťovací konstrukce z betonu prostého v otevřeném výkopu bez zvýšených nároků na prostředí desky pod potrubí, stoky a drobné objekty z betonu tř. C 25/30</t>
  </si>
  <si>
    <t>1619090857</t>
  </si>
  <si>
    <t>https://podminky.urs.cz/item/CS_URS_2023_01/452311161</t>
  </si>
  <si>
    <t>(6,5+7,5)*1,5*0,25</t>
  </si>
  <si>
    <t>(5+7,5)*1,7*0,25</t>
  </si>
  <si>
    <t>462511270</t>
  </si>
  <si>
    <t>Zához z lomového kamene neupraveného záhozového bez proštěrkování z terénu, hmotnosti jednotlivých kamenů do 200 kg</t>
  </si>
  <si>
    <t>531672121</t>
  </si>
  <si>
    <t>https://podminky.urs.cz/item/CS_URS_2023_01/462511270</t>
  </si>
  <si>
    <t>60*0,5</t>
  </si>
  <si>
    <t>40*0,5</t>
  </si>
  <si>
    <t>465513127</t>
  </si>
  <si>
    <t>Dlažba z lomového kamene lomařsky upraveného na cementovou maltu, s vyspárováním cementovou maltou, tl. kamene 200 mm</t>
  </si>
  <si>
    <t>-306641157</t>
  </si>
  <si>
    <t>https://podminky.urs.cz/item/CS_URS_2023_01/465513127</t>
  </si>
  <si>
    <t>Trubní vedení</t>
  </si>
  <si>
    <t>800901010</t>
  </si>
  <si>
    <t>Zabetování propustku C 8/10 X0</t>
  </si>
  <si>
    <t>1510262116</t>
  </si>
  <si>
    <t>6*0,95*2</t>
  </si>
  <si>
    <t>4*pi*0,5*0,5</t>
  </si>
  <si>
    <t>919521180</t>
  </si>
  <si>
    <t>Zřízení silničního propustku z trub betonových nebo železobetonových DN 1000 mm</t>
  </si>
  <si>
    <t>1244057712</t>
  </si>
  <si>
    <t>https://podminky.urs.cz/item/CS_URS_2023_01/919521180</t>
  </si>
  <si>
    <t>6,5+7,5</t>
  </si>
  <si>
    <t>CSB.0059545.URS</t>
  </si>
  <si>
    <t>Železobetonová trouba kruhová DN 1000, l 2500, INTEGRO, t120 DEHA</t>
  </si>
  <si>
    <t>256</t>
  </si>
  <si>
    <t>64</t>
  </si>
  <si>
    <t>550473514</t>
  </si>
  <si>
    <t>CSB.0059545.URS1</t>
  </si>
  <si>
    <t>Železobetonová trouba kruhová DN 1000, l 2500, INTEGRO, t120 DEHA SE ŠIKMÝM ČELEM</t>
  </si>
  <si>
    <t>-1452333458</t>
  </si>
  <si>
    <t>919521210</t>
  </si>
  <si>
    <t>Zřízení silničního propustku z trub betonových nebo železobetonových DN 1200 mm</t>
  </si>
  <si>
    <t>890595707</t>
  </si>
  <si>
    <t>https://podminky.urs.cz/item/CS_URS_2023_01/919521210</t>
  </si>
  <si>
    <t>5+7,5</t>
  </si>
  <si>
    <t>CSB.0059548.URS</t>
  </si>
  <si>
    <t>Železobetonová trouba kruhová DN 1200, l 2500, INTEGRO, DEHA</t>
  </si>
  <si>
    <t>1261172777</t>
  </si>
  <si>
    <t>919535558</t>
  </si>
  <si>
    <t>Obetonování trubního propustku betonem prostým bez zvýšených nároků na prostředí tř. C 20/25</t>
  </si>
  <si>
    <t>843209197</t>
  </si>
  <si>
    <t>https://podminky.urs.cz/item/CS_URS_2023_01/919535558</t>
  </si>
  <si>
    <t>14*1,5*1,5</t>
  </si>
  <si>
    <t>-14*pi*0,63*0,63</t>
  </si>
  <si>
    <t>14*1,7*1,7</t>
  </si>
  <si>
    <t>-14*pi*0,73*0,73</t>
  </si>
  <si>
    <t>938902463</t>
  </si>
  <si>
    <t>Čištění propustků s odstraněním travnatého porostu nebo nánosu, s naložením na dopravní prostředek nebo s přemístěním na hromady na vzdálenost do 20 m ručně tloušťky nánosu přes 25 do 50% průměru propustku přes 1000 do 1500 mm</t>
  </si>
  <si>
    <t>631818343</t>
  </si>
  <si>
    <t>https://podminky.urs.cz/item/CS_URS_2023_01/938902463</t>
  </si>
  <si>
    <t>962042321</t>
  </si>
  <si>
    <t>Bourání zdiva z betonu prostého nadzákladového objemu přes 1 m3</t>
  </si>
  <si>
    <t>-497503158</t>
  </si>
  <si>
    <t>https://podminky.urs.cz/item/CS_URS_2023_01/962042321</t>
  </si>
  <si>
    <t>3*0,5*0,7</t>
  </si>
  <si>
    <t>997013501</t>
  </si>
  <si>
    <t>Odvoz suti a vybouraných hmot na skládku nebo meziskládku se složením, na vzdálenost do 1 km</t>
  </si>
  <si>
    <t>-308932864</t>
  </si>
  <si>
    <t>https://podminky.urs.cz/item/CS_URS_2023_01/997013501</t>
  </si>
  <si>
    <t>997013509</t>
  </si>
  <si>
    <t>Odvoz suti a vybouraných hmot na skládku nebo meziskládku se složením, na vzdálenost Příplatek k ceně za každý další i započatý 1 km přes 1 km</t>
  </si>
  <si>
    <t>-2127596681</t>
  </si>
  <si>
    <t>https://podminky.urs.cz/item/CS_URS_2023_01/997013509</t>
  </si>
  <si>
    <t>3,47*19</t>
  </si>
  <si>
    <t>997013601</t>
  </si>
  <si>
    <t>Poplatek za uložení stavebního odpadu na skládce (skládkovné) z prostého betonu zatříděného do Katalogu odpadů pod kódem 17 01 01</t>
  </si>
  <si>
    <t>2032966130</t>
  </si>
  <si>
    <t>https://podminky.urs.cz/item/CS_URS_2023_01/997013601</t>
  </si>
  <si>
    <t>998</t>
  </si>
  <si>
    <t>475677054</t>
  </si>
  <si>
    <t>SO 201 - Zajištění svahů</t>
  </si>
  <si>
    <t xml:space="preserve">      18 - Zemní práce - povrchové úpravy terénu</t>
  </si>
  <si>
    <t>112101121</t>
  </si>
  <si>
    <t>Odstranění stromů s odřezáním kmene a s odvětvením jehličnatých bez odkornění, průměru kmene přes 100 do 300 mm</t>
  </si>
  <si>
    <t>1677340083</t>
  </si>
  <si>
    <t>https://podminky.urs.cz/item/CS_URS_2023_01/112101121</t>
  </si>
  <si>
    <t>5+5+5</t>
  </si>
  <si>
    <t>112101122</t>
  </si>
  <si>
    <t>Odstranění stromů s odřezáním kmene a s odvětvením jehličnatých bez odkornění, průměru kmene přes 300 do 500 mm</t>
  </si>
  <si>
    <t>-893534121</t>
  </si>
  <si>
    <t>https://podminky.urs.cz/item/CS_URS_2023_01/112101122</t>
  </si>
  <si>
    <t>2+1</t>
  </si>
  <si>
    <t>4+3</t>
  </si>
  <si>
    <t>112101123</t>
  </si>
  <si>
    <t>Odstranění stromů s odřezáním kmene a s odvětvením jehličnatých bez odkornění, průměru kmene přes 500 do 700 mm</t>
  </si>
  <si>
    <t>-1137770154</t>
  </si>
  <si>
    <t>https://podminky.urs.cz/item/CS_URS_2023_01/112101123</t>
  </si>
  <si>
    <t>0+1</t>
  </si>
  <si>
    <t>112101124</t>
  </si>
  <si>
    <t>Odstranění stromů s odřezáním kmene a s odvětvením jehličnatých bez odkornění, průměru kmene přes 700 do 900 mm</t>
  </si>
  <si>
    <t>214008018</t>
  </si>
  <si>
    <t>https://podminky.urs.cz/item/CS_URS_2023_01/112101124</t>
  </si>
  <si>
    <t>112111111</t>
  </si>
  <si>
    <t>Spálení větví stromů všech druhů stromů o průměru kmene přes 0,10 m na hromadách</t>
  </si>
  <si>
    <t>-1420690873</t>
  </si>
  <si>
    <t>https://podminky.urs.cz/item/CS_URS_2023_01/112111111</t>
  </si>
  <si>
    <t>19+14+3+2</t>
  </si>
  <si>
    <t>112251101</t>
  </si>
  <si>
    <t>Odstranění pařezů strojně s jejich vykopáním nebo vytrháním průměru přes 100 do 300 mm</t>
  </si>
  <si>
    <t>-1678899889</t>
  </si>
  <si>
    <t>https://podminky.urs.cz/item/CS_URS_2023_01/112251101</t>
  </si>
  <si>
    <t>112251102</t>
  </si>
  <si>
    <t>Odstranění pařezů strojně s jejich vykopáním nebo vytrháním průměru přes 300 do 500 mm</t>
  </si>
  <si>
    <t>1321206949</t>
  </si>
  <si>
    <t>https://podminky.urs.cz/item/CS_URS_2023_01/112251102</t>
  </si>
  <si>
    <t>112251103</t>
  </si>
  <si>
    <t>Odstranění pařezů strojně s jejich vykopáním nebo vytrháním průměru přes 500 do 700 mm</t>
  </si>
  <si>
    <t>-127527763</t>
  </si>
  <si>
    <t>https://podminky.urs.cz/item/CS_URS_2023_01/112251103</t>
  </si>
  <si>
    <t>112251104</t>
  </si>
  <si>
    <t>Odstranění pařezů strojně s jejich vykopáním nebo vytrháním průměru přes 700 do 900 mm</t>
  </si>
  <si>
    <t>142678307</t>
  </si>
  <si>
    <t>https://podminky.urs.cz/item/CS_URS_2023_01/112251104</t>
  </si>
  <si>
    <t>162201421</t>
  </si>
  <si>
    <t>Vodorovné přemístění větví, kmenů nebo pařezů s naložením, složením a dopravou do 1000 m pařezů kmenů, průměru přes 100 do 300 mm</t>
  </si>
  <si>
    <t>-1611070356</t>
  </si>
  <si>
    <t>https://podminky.urs.cz/item/CS_URS_2023_01/162201421</t>
  </si>
  <si>
    <t>162201422</t>
  </si>
  <si>
    <t>Vodorovné přemístění větví, kmenů nebo pařezů s naložením, složením a dopravou do 1000 m pařezů kmenů, průměru přes 300 do 500 mm</t>
  </si>
  <si>
    <t>-1303222021</t>
  </si>
  <si>
    <t>https://podminky.urs.cz/item/CS_URS_2023_01/162201422</t>
  </si>
  <si>
    <t>162201423</t>
  </si>
  <si>
    <t>Vodorovné přemístění větví, kmenů nebo pařezů s naložením, složením a dopravou do 1000 m pařezů kmenů, průměru přes 500 do 700 mm</t>
  </si>
  <si>
    <t>1166391103</t>
  </si>
  <si>
    <t>https://podminky.urs.cz/item/CS_URS_2023_01/162201423</t>
  </si>
  <si>
    <t>162201424</t>
  </si>
  <si>
    <t>Vodorovné přemístění větví, kmenů nebo pařezů s naložením, složením a dopravou do 1000 m pařezů kmenů, průměru přes 700 do 900 mm</t>
  </si>
  <si>
    <t>-1261991656</t>
  </si>
  <si>
    <t>https://podminky.urs.cz/item/CS_URS_2023_01/162201424</t>
  </si>
  <si>
    <t>162301971</t>
  </si>
  <si>
    <t>Vodorovné přemístění větví, kmenů nebo pařezů s naložením, složením a dopravou Příplatek k cenám za každých dalších i započatých 1000 m přes 1000 m pařezů kmenů, průměru přes 100 do 300 mm</t>
  </si>
  <si>
    <t>-634632391</t>
  </si>
  <si>
    <t>https://podminky.urs.cz/item/CS_URS_2023_01/162301971</t>
  </si>
  <si>
    <t>19*19</t>
  </si>
  <si>
    <t>162301972</t>
  </si>
  <si>
    <t>Vodorovné přemístění větví, kmenů nebo pařezů s naložením, složením a dopravou Příplatek k cenám za každých dalších i započatých 1000 m přes 1000 m pařezů kmenů, průměru přes 300 do 500 mm</t>
  </si>
  <si>
    <t>1034422615</t>
  </si>
  <si>
    <t>https://podminky.urs.cz/item/CS_URS_2023_01/162301972</t>
  </si>
  <si>
    <t>14*19</t>
  </si>
  <si>
    <t>162301973</t>
  </si>
  <si>
    <t>Vodorovné přemístění větví, kmenů nebo pařezů s naložením, složením a dopravou Příplatek k cenám za každých dalších i započatých 1000 m přes 1000 m pařezů kmenů, průměru přes 500 do 700 mm</t>
  </si>
  <si>
    <t>-1880347922</t>
  </si>
  <si>
    <t>https://podminky.urs.cz/item/CS_URS_2023_01/162301973</t>
  </si>
  <si>
    <t>3*19</t>
  </si>
  <si>
    <t>162301974</t>
  </si>
  <si>
    <t>Vodorovné přemístění větví, kmenů nebo pařezů s naložením, složením a dopravou Příplatek k cenám za každých dalších i započatých 1000 m přes 1000 m pařezů kmenů, průměru přes 700 do 900 mm</t>
  </si>
  <si>
    <t>192971386</t>
  </si>
  <si>
    <t>https://podminky.urs.cz/item/CS_URS_2023_01/162301974</t>
  </si>
  <si>
    <t>2*19</t>
  </si>
  <si>
    <t>182311123</t>
  </si>
  <si>
    <t>Rozprostření a urovnání ornice ve svahu sklonu přes 1:5 ručně při souvislé ploše, tl. vrstvy do 200 mm</t>
  </si>
  <si>
    <t>1493219434</t>
  </si>
  <si>
    <t>https://podminky.urs.cz/item/CS_URS_2023_01/182311123</t>
  </si>
  <si>
    <t>68</t>
  </si>
  <si>
    <t>53</t>
  </si>
  <si>
    <t>10364101</t>
  </si>
  <si>
    <t>zemina pro terénní úpravy - ornice</t>
  </si>
  <si>
    <t>1238843202</t>
  </si>
  <si>
    <t>136*0,15*1,95</t>
  </si>
  <si>
    <t>183115313</t>
  </si>
  <si>
    <t>Hloubení jamek pro vysazování rostlin v zemině skupiny 1 až 4 s výměnou půdy z 100% na svahu přes 1:2 do 1:1, objemu do 0,01 m3</t>
  </si>
  <si>
    <t>2100841058</t>
  </si>
  <si>
    <t>https://podminky.urs.cz/item/CS_URS_2023_01/183115313</t>
  </si>
  <si>
    <t>200+150</t>
  </si>
  <si>
    <t>10311100</t>
  </si>
  <si>
    <t>rašelina zahradnická VL</t>
  </si>
  <si>
    <t>-1283220990</t>
  </si>
  <si>
    <t>350*0,01</t>
  </si>
  <si>
    <t>183403153</t>
  </si>
  <si>
    <t>Obdělání půdy hrabáním v rovině nebo na svahu do 1:5</t>
  </si>
  <si>
    <t>-1063696398</t>
  </si>
  <si>
    <t>https://podminky.urs.cz/item/CS_URS_2023_01/183403153</t>
  </si>
  <si>
    <t>183403161</t>
  </si>
  <si>
    <t>Obdělání půdy válením v rovině nebo na svahu do 1:5</t>
  </si>
  <si>
    <t>67020344</t>
  </si>
  <si>
    <t>https://podminky.urs.cz/item/CS_URS_2023_01/183403161</t>
  </si>
  <si>
    <t>184201131</t>
  </si>
  <si>
    <t>Výsadba stromů bez balu do předem vyhloubené jamky se zalitím na svahu přes 1:2 do 1:1, při výšce kmene do 1,8 m</t>
  </si>
  <si>
    <t>304675474</t>
  </si>
  <si>
    <t>https://podminky.urs.cz/item/CS_URS_2023_01/184201131</t>
  </si>
  <si>
    <t>02660337</t>
  </si>
  <si>
    <t>borovice lesní /Pinus sylvestris/ 50-80cm</t>
  </si>
  <si>
    <t>-21831571</t>
  </si>
  <si>
    <t>02650360</t>
  </si>
  <si>
    <t>dub letní /Quercus robur/ 150-180cm</t>
  </si>
  <si>
    <t>597546419</t>
  </si>
  <si>
    <t>184853513</t>
  </si>
  <si>
    <t>Chemické odplevelení půdy před založením kultury, trávníku nebo zpevněných ploch strojně o výměře jednotlivě přes 20 m2 postřikem na široko na svahu přes 1:2 do 1:1</t>
  </si>
  <si>
    <t>1139513530</t>
  </si>
  <si>
    <t>https://podminky.urs.cz/item/CS_URS_2023_01/184853513</t>
  </si>
  <si>
    <t>184813121</t>
  </si>
  <si>
    <t>Ochrana dřevin před okusem zvěří ručně v rovině nebo ve svahu do 1:5, pletivem, výšky do 2 m</t>
  </si>
  <si>
    <t>-1546253159</t>
  </si>
  <si>
    <t>https://podminky.urs.cz/item/CS_URS_2023_01/184813121</t>
  </si>
  <si>
    <t>184813126</t>
  </si>
  <si>
    <t>Ochrana dřevin před okusem zvěří ručně Příplatek k ceně za mechanickou ochranu ve svahu přes 1:2 do 1:1</t>
  </si>
  <si>
    <t>-512775029</t>
  </si>
  <si>
    <t>https://podminky.urs.cz/item/CS_URS_2023_01/184813126</t>
  </si>
  <si>
    <t>185803113</t>
  </si>
  <si>
    <t>Ošetření trávníku jednorázové na svahu přes 1:2 do 1:1</t>
  </si>
  <si>
    <t>2062433351</t>
  </si>
  <si>
    <t>https://podminky.urs.cz/item/CS_URS_2023_01/185803113</t>
  </si>
  <si>
    <t>185851121</t>
  </si>
  <si>
    <t>Dovoz vody pro zálivku rostlin na vzdálenost do 1000 m</t>
  </si>
  <si>
    <t>-52557897</t>
  </si>
  <si>
    <t>https://podminky.urs.cz/item/CS_URS_2023_01/185851121</t>
  </si>
  <si>
    <t>185851129</t>
  </si>
  <si>
    <t>Dovoz vody pro zálivku rostlin Příplatek k ceně za každých dalších i započatých 1000 m</t>
  </si>
  <si>
    <t>1013985165</t>
  </si>
  <si>
    <t>https://podminky.urs.cz/item/CS_URS_2023_01/185851129</t>
  </si>
  <si>
    <t>997013811</t>
  </si>
  <si>
    <t>Poplatek za uložení stavebního odpadu na skládce (skládkovné) dřevěného zatříděného do Katalogu odpadů pod kódem 17 02 01</t>
  </si>
  <si>
    <t>281402614</t>
  </si>
  <si>
    <t>https://podminky.urs.cz/item/CS_URS_2023_01/997013811</t>
  </si>
  <si>
    <t>23*0,15</t>
  </si>
  <si>
    <t>34</t>
  </si>
  <si>
    <t>-2005400071</t>
  </si>
  <si>
    <t>43,98+12,35</t>
  </si>
  <si>
    <t>561,99+270,65</t>
  </si>
  <si>
    <t>241,84+28,6</t>
  </si>
  <si>
    <t>35</t>
  </si>
  <si>
    <t>757191695</t>
  </si>
  <si>
    <t>36</t>
  </si>
  <si>
    <t>2020802537</t>
  </si>
  <si>
    <t>1159,41*10</t>
  </si>
  <si>
    <t>37</t>
  </si>
  <si>
    <t>1751778494</t>
  </si>
  <si>
    <t>1159,41*1,95</t>
  </si>
  <si>
    <t>38</t>
  </si>
  <si>
    <t>175151201</t>
  </si>
  <si>
    <t>Obsypání objektů nad přilehlým původním terénem strojně sypaninou z vhodných hornin třídy těžitelnosti I a II, skupiny 1 až 4 nebo materiálem uloženým ve vzdálenosti do 3 m od vnějšího kraje objektu pro jakoukoliv míru zhutnění bez prohození sypaniny</t>
  </si>
  <si>
    <t>1592635051</t>
  </si>
  <si>
    <t>https://podminky.urs.cz/item/CS_URS_2023_01/175151201</t>
  </si>
  <si>
    <t>109,25</t>
  </si>
  <si>
    <t>902,33</t>
  </si>
  <si>
    <t>746,78</t>
  </si>
  <si>
    <t>39</t>
  </si>
  <si>
    <t>58344229</t>
  </si>
  <si>
    <t>štěrkodrť frakce 0/125</t>
  </si>
  <si>
    <t>1231056247</t>
  </si>
  <si>
    <t>1758,36*2,25</t>
  </si>
  <si>
    <t>40</t>
  </si>
  <si>
    <t>171151101</t>
  </si>
  <si>
    <t>Hutnění boků násypů z hornin soudržných a sypkých pro jakýkoliv sklon, délku a míru zhutnění svahu</t>
  </si>
  <si>
    <t>135997907</t>
  </si>
  <si>
    <t>https://podminky.urs.cz/item/CS_URS_2023_01/171151101</t>
  </si>
  <si>
    <t>41</t>
  </si>
  <si>
    <t>171152101</t>
  </si>
  <si>
    <t>Uložení sypaniny do zhutněných násypů pro silnice, dálnice a letiště s rozprostřením sypaniny ve vrstvách, s hrubým urovnáním a uzavřením povrchu násypu z hornin soudržných</t>
  </si>
  <si>
    <t>2036126776</t>
  </si>
  <si>
    <t>https://podminky.urs.cz/item/CS_URS_2023_01/171152101</t>
  </si>
  <si>
    <t>15,68</t>
  </si>
  <si>
    <t>196,64</t>
  </si>
  <si>
    <t>54,69</t>
  </si>
  <si>
    <t>42</t>
  </si>
  <si>
    <t>58344197</t>
  </si>
  <si>
    <t>štěrkodrť frakce 0/63</t>
  </si>
  <si>
    <t>-2125673131</t>
  </si>
  <si>
    <t>54,69*2,25</t>
  </si>
  <si>
    <t>Zemní práce - povrchové úpravy terénu</t>
  </si>
  <si>
    <t>43</t>
  </si>
  <si>
    <t>181411123</t>
  </si>
  <si>
    <t>Založení trávníku na půdě předem připravené plochy do 1000 m2 výsevem včetně utažení lučního na svahu přes 1:2 do 1:1</t>
  </si>
  <si>
    <t>1044154629</t>
  </si>
  <si>
    <t>https://podminky.urs.cz/item/CS_URS_2023_01/181411123</t>
  </si>
  <si>
    <t>44</t>
  </si>
  <si>
    <t>00572100</t>
  </si>
  <si>
    <t>osivo jetelotráva intenzivní víceletá</t>
  </si>
  <si>
    <t>kg</t>
  </si>
  <si>
    <t>1969659054</t>
  </si>
  <si>
    <t>136/15</t>
  </si>
  <si>
    <t>45</t>
  </si>
  <si>
    <t>919721102</t>
  </si>
  <si>
    <t>Geomříž pro stabilizaci podkladu tkaná z polyesteru podélná pevnost v tahu přes 50 do 80 kN/m</t>
  </si>
  <si>
    <t>2131343193</t>
  </si>
  <si>
    <t>https://podminky.urs.cz/item/CS_URS_2023_01/919721102</t>
  </si>
  <si>
    <t>46</t>
  </si>
  <si>
    <t>962022391</t>
  </si>
  <si>
    <t>Bourání zdiva nadzákladového kamenného na maltu vápennou nebo vápenocementovou, objemu přes 1 m3</t>
  </si>
  <si>
    <t>359338369</t>
  </si>
  <si>
    <t>https://podminky.urs.cz/item/CS_URS_2023_01/962022391</t>
  </si>
  <si>
    <t>1,1+4,66</t>
  </si>
  <si>
    <t>3,4+2,2+18,2+11,8</t>
  </si>
  <si>
    <t>3,1+2,7+17,4+17,1</t>
  </si>
  <si>
    <t>47</t>
  </si>
  <si>
    <t>966005211</t>
  </si>
  <si>
    <t>Rozebrání a odstranění silničního zábradlí a ocelových svodidel s přemístěním hmot na skládku na vzdálenost do 10 m nebo s naložením na dopravní prostředek, se zásypem jam po odstraněných sloupcích a s jeho zhutněním silničního zábradlí se sloupky osazenými do říms nebo krycích desek</t>
  </si>
  <si>
    <t>176100856</t>
  </si>
  <si>
    <t>https://podminky.urs.cz/item/CS_URS_2023_01/966005211</t>
  </si>
  <si>
    <t>6,77</t>
  </si>
  <si>
    <t>48</t>
  </si>
  <si>
    <t>962879993</t>
  </si>
  <si>
    <t>49</t>
  </si>
  <si>
    <t>1566548146</t>
  </si>
  <si>
    <t>196,15*19</t>
  </si>
  <si>
    <t>50</t>
  </si>
  <si>
    <t>997013655</t>
  </si>
  <si>
    <t>Poplatek za uložení stavebního odpadu na skládce (skládkovné) zeminy a kamení zatříděného do Katalogu odpadů pod kódem 17 05 04</t>
  </si>
  <si>
    <t>-1555330297</t>
  </si>
  <si>
    <t>https://podminky.urs.cz/item/CS_URS_2023_01/997013655</t>
  </si>
  <si>
    <t>51</t>
  </si>
  <si>
    <t>-1401919346</t>
  </si>
</sst>
</file>

<file path=xl/styles.xml><?xml version="1.0" encoding="utf-8"?>
<styleSheet xmlns="http://schemas.openxmlformats.org/spreadsheetml/2006/main">
  <numFmts count="3">
    <numFmt numFmtId="164" formatCode="#,##0.00%"/>
    <numFmt numFmtId="165" formatCode="dd\.mm\.yyyy"/>
    <numFmt numFmtId="166" formatCode="#,##0.00000"/>
  </numFmts>
  <fonts count="39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8"/>
      <color rgb="FF003366"/>
      <name val="Arial CE"/>
    </font>
    <font>
      <sz val="10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79797"/>
      <name val="Arial CE"/>
    </font>
    <font>
      <i/>
      <u/>
      <sz val="7"/>
      <color rgb="FF979797"/>
      <name val="Calibri"/>
      <scheme val="minor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8" fillId="0" borderId="0" applyNumberFormat="0" applyFill="0" applyBorder="0" applyAlignment="0" applyProtection="0"/>
  </cellStyleXfs>
  <cellXfs count="27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7" fillId="0" borderId="0" xfId="0" applyFont="1" applyAlignment="1"/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3" fillId="0" borderId="0" xfId="0" applyFont="1" applyAlignment="1" applyProtection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6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6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7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7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8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0" fillId="0" borderId="14" xfId="0" applyFont="1" applyBorder="1" applyAlignment="1" applyProtection="1">
      <alignment horizontal="left" vertical="center"/>
    </xf>
    <xf numFmtId="0" fontId="20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21" fillId="4" borderId="6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21" fillId="4" borderId="7" xfId="0" applyFont="1" applyFill="1" applyBorder="1" applyAlignment="1" applyProtection="1">
      <alignment horizontal="center" vertical="center"/>
    </xf>
    <xf numFmtId="0" fontId="21" fillId="4" borderId="7" xfId="0" applyFont="1" applyFill="1" applyBorder="1" applyAlignment="1" applyProtection="1">
      <alignment horizontal="right" vertical="center"/>
    </xf>
    <xf numFmtId="0" fontId="21" fillId="4" borderId="8" xfId="0" applyFont="1" applyFill="1" applyBorder="1" applyAlignment="1" applyProtection="1">
      <alignment horizontal="center" vertical="center"/>
    </xf>
    <xf numFmtId="0" fontId="22" fillId="0" borderId="16" xfId="0" applyFont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horizontal="left" vertical="center"/>
    </xf>
    <xf numFmtId="0" fontId="23" fillId="0" borderId="0" xfId="0" applyFont="1" applyAlignment="1" applyProtection="1">
      <alignment vertical="center"/>
    </xf>
    <xf numFmtId="4" fontId="23" fillId="0" borderId="0" xfId="0" applyNumberFormat="1" applyFont="1" applyAlignment="1" applyProtection="1">
      <alignment horizontal="right" vertical="center"/>
    </xf>
    <xf numFmtId="4" fontId="23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9" fillId="0" borderId="14" xfId="0" applyNumberFormat="1" applyFont="1" applyBorder="1" applyAlignment="1" applyProtection="1">
      <alignment vertical="center"/>
    </xf>
    <xf numFmtId="4" fontId="19" fillId="0" borderId="0" xfId="0" applyNumberFormat="1" applyFont="1" applyBorder="1" applyAlignment="1" applyProtection="1">
      <alignment vertical="center"/>
    </xf>
    <xf numFmtId="166" fontId="19" fillId="0" borderId="0" xfId="0" applyNumberFormat="1" applyFont="1" applyBorder="1" applyAlignment="1" applyProtection="1">
      <alignment vertical="center"/>
    </xf>
    <xf numFmtId="4" fontId="19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6" fillId="0" borderId="0" xfId="0" applyFont="1" applyAlignment="1" applyProtection="1">
      <alignment vertical="center"/>
    </xf>
    <xf numFmtId="0" fontId="26" fillId="0" borderId="0" xfId="0" applyFont="1" applyAlignment="1" applyProtection="1">
      <alignment horizontal="left" vertical="center" wrapText="1"/>
    </xf>
    <xf numFmtId="0" fontId="27" fillId="0" borderId="0" xfId="0" applyFont="1" applyAlignment="1" applyProtection="1">
      <alignment vertical="center"/>
    </xf>
    <xf numFmtId="4" fontId="27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8" fillId="0" borderId="14" xfId="0" applyNumberFormat="1" applyFont="1" applyBorder="1" applyAlignment="1" applyProtection="1">
      <alignment vertical="center"/>
    </xf>
    <xf numFmtId="4" fontId="28" fillId="0" borderId="0" xfId="0" applyNumberFormat="1" applyFont="1" applyBorder="1" applyAlignment="1" applyProtection="1">
      <alignment vertical="center"/>
    </xf>
    <xf numFmtId="166" fontId="28" fillId="0" borderId="0" xfId="0" applyNumberFormat="1" applyFont="1" applyBorder="1" applyAlignment="1" applyProtection="1">
      <alignment vertical="center"/>
    </xf>
    <xf numFmtId="4" fontId="28" fillId="0" borderId="15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 applyProtection="1">
      <alignment vertical="center"/>
    </xf>
    <xf numFmtId="4" fontId="28" fillId="0" borderId="20" xfId="0" applyNumberFormat="1" applyFont="1" applyBorder="1" applyAlignment="1" applyProtection="1">
      <alignment vertical="center"/>
    </xf>
    <xf numFmtId="166" fontId="28" fillId="0" borderId="20" xfId="0" applyNumberFormat="1" applyFont="1" applyBorder="1" applyAlignment="1" applyProtection="1">
      <alignment vertical="center"/>
    </xf>
    <xf numFmtId="4" fontId="28" fillId="0" borderId="21" xfId="0" applyNumberFormat="1" applyFont="1" applyBorder="1" applyAlignment="1" applyProtection="1">
      <alignment vertical="center"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1" fillId="0" borderId="0" xfId="0" applyFont="1" applyAlignment="1" applyProtection="1">
      <alignment horizontal="left" vertical="center" wrapText="1"/>
    </xf>
    <xf numFmtId="0" fontId="21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21" fillId="4" borderId="0" xfId="0" applyFont="1" applyFill="1" applyAlignment="1" applyProtection="1">
      <alignment horizontal="right" vertical="center"/>
    </xf>
    <xf numFmtId="0" fontId="30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21" fillId="4" borderId="16" xfId="0" applyFont="1" applyFill="1" applyBorder="1" applyAlignment="1" applyProtection="1">
      <alignment horizontal="center" vertical="center" wrapText="1"/>
    </xf>
    <xf numFmtId="0" fontId="21" fillId="4" borderId="17" xfId="0" applyFont="1" applyFill="1" applyBorder="1" applyAlignment="1" applyProtection="1">
      <alignment horizontal="center" vertical="center" wrapText="1"/>
    </xf>
    <xf numFmtId="0" fontId="21" fillId="4" borderId="18" xfId="0" applyFont="1" applyFill="1" applyBorder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31" fillId="0" borderId="12" xfId="0" applyNumberFormat="1" applyFont="1" applyBorder="1" applyAlignment="1" applyProtection="1"/>
    <xf numFmtId="166" fontId="31" fillId="0" borderId="13" xfId="0" applyNumberFormat="1" applyFont="1" applyBorder="1" applyAlignment="1" applyProtection="1"/>
    <xf numFmtId="4" fontId="32" fillId="0" borderId="0" xfId="0" applyNumberFormat="1" applyFont="1" applyAlignment="1">
      <alignment vertical="center"/>
    </xf>
    <xf numFmtId="0" fontId="7" fillId="0" borderId="3" xfId="0" applyFont="1" applyBorder="1" applyAlignment="1" applyProtection="1"/>
    <xf numFmtId="0" fontId="7" fillId="0" borderId="0" xfId="0" applyFont="1" applyAlignment="1" applyProtection="1"/>
    <xf numFmtId="0" fontId="7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7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7" fillId="0" borderId="3" xfId="0" applyFont="1" applyBorder="1" applyAlignment="1"/>
    <xf numFmtId="0" fontId="7" fillId="0" borderId="14" xfId="0" applyFont="1" applyBorder="1" applyAlignment="1" applyProtection="1"/>
    <xf numFmtId="0" fontId="7" fillId="0" borderId="0" xfId="0" applyFont="1" applyBorder="1" applyAlignment="1" applyProtection="1"/>
    <xf numFmtId="166" fontId="7" fillId="0" borderId="0" xfId="0" applyNumberFormat="1" applyFont="1" applyBorder="1" applyAlignment="1" applyProtection="1"/>
    <xf numFmtId="166" fontId="7" fillId="0" borderId="15" xfId="0" applyNumberFormat="1" applyFont="1" applyBorder="1" applyAlignment="1" applyProtection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4" fontId="7" fillId="0" borderId="0" xfId="0" applyNumberFormat="1" applyFont="1" applyAlignment="1">
      <alignment vertical="center"/>
    </xf>
    <xf numFmtId="0" fontId="21" fillId="0" borderId="22" xfId="0" applyFont="1" applyBorder="1" applyAlignment="1" applyProtection="1">
      <alignment horizontal="center" vertical="center"/>
    </xf>
    <xf numFmtId="49" fontId="21" fillId="0" borderId="22" xfId="0" applyNumberFormat="1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left" vertical="center" wrapText="1"/>
    </xf>
    <xf numFmtId="0" fontId="21" fillId="0" borderId="22" xfId="0" applyFont="1" applyBorder="1" applyAlignment="1" applyProtection="1">
      <alignment horizontal="center" vertical="center" wrapText="1"/>
    </xf>
    <xf numFmtId="4" fontId="21" fillId="0" borderId="22" xfId="0" applyNumberFormat="1" applyFont="1" applyBorder="1" applyAlignment="1" applyProtection="1">
      <alignment vertical="center"/>
    </xf>
    <xf numFmtId="4" fontId="21" fillId="2" borderId="22" xfId="0" applyNumberFormat="1" applyFont="1" applyFill="1" applyBorder="1" applyAlignment="1" applyProtection="1">
      <alignment vertical="center"/>
      <protection locked="0"/>
    </xf>
    <xf numFmtId="0" fontId="22" fillId="2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 applyProtection="1">
      <alignment horizontal="center" vertical="center"/>
    </xf>
    <xf numFmtId="166" fontId="22" fillId="0" borderId="0" xfId="0" applyNumberFormat="1" applyFont="1" applyBorder="1" applyAlignment="1" applyProtection="1">
      <alignment vertical="center"/>
    </xf>
    <xf numFmtId="166" fontId="22" fillId="0" borderId="15" xfId="0" applyNumberFormat="1" applyFont="1" applyBorder="1" applyAlignment="1" applyProtection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</xf>
    <xf numFmtId="0" fontId="34" fillId="0" borderId="0" xfId="1" applyFont="1" applyAlignment="1" applyProtection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22" fillId="2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vertical="center"/>
    </xf>
    <xf numFmtId="166" fontId="22" fillId="0" borderId="20" xfId="0" applyNumberFormat="1" applyFont="1" applyBorder="1" applyAlignment="1" applyProtection="1">
      <alignment vertical="center"/>
    </xf>
    <xf numFmtId="166" fontId="22" fillId="0" borderId="21" xfId="0" applyNumberFormat="1" applyFont="1" applyBorder="1" applyAlignment="1" applyProtection="1">
      <alignment vertical="center"/>
    </xf>
    <xf numFmtId="0" fontId="8" fillId="0" borderId="3" xfId="0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20" xfId="0" applyFont="1" applyBorder="1" applyAlignment="1" applyProtection="1">
      <alignment horizontal="left" vertical="center"/>
    </xf>
    <xf numFmtId="0" fontId="8" fillId="0" borderId="20" xfId="0" applyFont="1" applyBorder="1" applyAlignment="1" applyProtection="1">
      <alignment vertical="center"/>
    </xf>
    <xf numFmtId="4" fontId="8" fillId="0" borderId="20" xfId="0" applyNumberFormat="1" applyFont="1" applyBorder="1" applyAlignment="1" applyProtection="1">
      <alignment vertical="center"/>
    </xf>
    <xf numFmtId="0" fontId="8" fillId="0" borderId="3" xfId="0" applyFont="1" applyBorder="1" applyAlignment="1">
      <alignment vertical="center"/>
    </xf>
    <xf numFmtId="0" fontId="8" fillId="0" borderId="0" xfId="0" applyFont="1" applyAlignment="1" applyProtection="1">
      <alignment horizontal="left"/>
    </xf>
    <xf numFmtId="4" fontId="8" fillId="0" borderId="0" xfId="0" applyNumberFormat="1" applyFont="1" applyAlignment="1" applyProtection="1"/>
    <xf numFmtId="0" fontId="9" fillId="0" borderId="3" xfId="0" applyFont="1" applyBorder="1" applyAlignment="1" applyProtection="1">
      <alignment vertical="center"/>
    </xf>
    <xf numFmtId="0" fontId="9" fillId="0" borderId="0" xfId="0" applyFont="1" applyAlignment="1" applyProtection="1">
      <alignment vertical="center"/>
    </xf>
    <xf numFmtId="0" fontId="35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 wrapText="1"/>
    </xf>
    <xf numFmtId="4" fontId="9" fillId="0" borderId="0" xfId="0" applyNumberFormat="1" applyFont="1" applyAlignment="1" applyProtection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3" xfId="0" applyFont="1" applyBorder="1" applyAlignment="1">
      <alignment vertical="center"/>
    </xf>
    <xf numFmtId="0" fontId="9" fillId="0" borderId="14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9" fillId="0" borderId="15" xfId="0" applyFont="1" applyBorder="1" applyAlignment="1" applyProtection="1">
      <alignment vertical="center"/>
    </xf>
    <xf numFmtId="0" fontId="9" fillId="0" borderId="0" xfId="0" applyFont="1" applyAlignment="1">
      <alignment horizontal="left" vertical="center"/>
    </xf>
    <xf numFmtId="0" fontId="10" fillId="0" borderId="3" xfId="0" applyFont="1" applyBorder="1" applyAlignment="1" applyProtection="1">
      <alignment vertical="center"/>
    </xf>
    <xf numFmtId="0" fontId="10" fillId="0" borderId="0" xfId="0" applyFont="1" applyAlignment="1" applyProtection="1">
      <alignment vertical="center"/>
    </xf>
    <xf numFmtId="0" fontId="10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wrapText="1"/>
    </xf>
    <xf numFmtId="4" fontId="10" fillId="0" borderId="0" xfId="0" applyNumberFormat="1" applyFont="1" applyAlignment="1" applyProtection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</xf>
    <xf numFmtId="0" fontId="10" fillId="0" borderId="0" xfId="0" applyFont="1" applyBorder="1" applyAlignment="1" applyProtection="1">
      <alignment vertical="center"/>
    </xf>
    <xf numFmtId="0" fontId="10" fillId="0" borderId="15" xfId="0" applyFont="1" applyBorder="1" applyAlignment="1" applyProtection="1">
      <alignment vertical="center"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Alignment="1" applyProtection="1">
      <alignment horizontal="left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11" fillId="0" borderId="15" xfId="0" applyFont="1" applyBorder="1" applyAlignment="1" applyProtection="1">
      <alignment vertical="center"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</xf>
    <xf numFmtId="49" fontId="36" fillId="0" borderId="22" xfId="0" applyNumberFormat="1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left" vertical="center" wrapText="1"/>
    </xf>
    <xf numFmtId="0" fontId="36" fillId="0" borderId="22" xfId="0" applyFont="1" applyBorder="1" applyAlignment="1" applyProtection="1">
      <alignment horizontal="center" vertical="center" wrapText="1"/>
    </xf>
    <xf numFmtId="4" fontId="36" fillId="0" borderId="22" xfId="0" applyNumberFormat="1" applyFont="1" applyBorder="1" applyAlignment="1" applyProtection="1">
      <alignment vertical="center"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</xf>
    <xf numFmtId="0" fontId="10" fillId="0" borderId="19" xfId="0" applyFont="1" applyBorder="1" applyAlignment="1" applyProtection="1">
      <alignment vertical="center"/>
    </xf>
    <xf numFmtId="0" fontId="10" fillId="0" borderId="20" xfId="0" applyFont="1" applyBorder="1" applyAlignment="1" applyProtection="1">
      <alignment vertical="center"/>
    </xf>
    <xf numFmtId="0" fontId="10" fillId="0" borderId="21" xfId="0" applyFont="1" applyBorder="1" applyAlignment="1" applyProtection="1">
      <alignment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theme" Target="theme/theme1.xml" /><Relationship Id="rId8" Type="http://schemas.openxmlformats.org/officeDocument/2006/relationships/calcChain" Target="calcChain.xml" /><Relationship Id="rId9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3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4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5.xml.rels>&#65279;<?xml version="1.0" encoding="utf-8"?><Relationships xmlns="http://schemas.openxmlformats.org/package/2006/relationships"><Relationship Id="rId1" Type="http://schemas.openxmlformats.org/officeDocument/2006/relationships/hyperlink" Target="http://www.urs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urs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030001000" TargetMode="External" /><Relationship Id="rId2" Type="http://schemas.openxmlformats.org/officeDocument/2006/relationships/hyperlink" Target="https://podminky.urs.cz/item/CS_URS_2023_01/032403000" TargetMode="External" /><Relationship Id="rId3" Type="http://schemas.openxmlformats.org/officeDocument/2006/relationships/hyperlink" Target="https://podminky.urs.cz/item/CS_URS_2023_01/034503000" TargetMode="External" /><Relationship Id="rId4" Type="http://schemas.openxmlformats.org/officeDocument/2006/relationships/hyperlink" Target="https://podminky.urs.cz/item/CS_URS_2023_01/012103000" TargetMode="External" /><Relationship Id="rId5" Type="http://schemas.openxmlformats.org/officeDocument/2006/relationships/hyperlink" Target="https://podminky.urs.cz/item/CS_URS_2023_01/012203000" TargetMode="External" /><Relationship Id="rId6" Type="http://schemas.openxmlformats.org/officeDocument/2006/relationships/hyperlink" Target="https://podminky.urs.cz/item/CS_URS_2023_01/012303000" TargetMode="External" /><Relationship Id="rId7" Type="http://schemas.openxmlformats.org/officeDocument/2006/relationships/hyperlink" Target="https://podminky.urs.cz/item/CS_URS_2023_01/013254000" TargetMode="External" /><Relationship Id="rId8" Type="http://schemas.openxmlformats.org/officeDocument/2006/relationships/hyperlink" Target="https://podminky.urs.cz/item/CS_URS_2023_01/043002000" TargetMode="External" /><Relationship Id="rId9" Type="http://schemas.openxmlformats.org/officeDocument/2006/relationships/drawing" Target="../drawings/drawing2.xml" /></Relationships>
</file>

<file path=xl/worksheets/_rels/sheet3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113154325" TargetMode="External" /><Relationship Id="rId2" Type="http://schemas.openxmlformats.org/officeDocument/2006/relationships/hyperlink" Target="https://podminky.urs.cz/item/CS_URS_2023_01/113107224" TargetMode="External" /><Relationship Id="rId3" Type="http://schemas.openxmlformats.org/officeDocument/2006/relationships/hyperlink" Target="https://podminky.urs.cz/item/CS_URS_2023_01/174101101" TargetMode="External" /><Relationship Id="rId4" Type="http://schemas.openxmlformats.org/officeDocument/2006/relationships/hyperlink" Target="https://podminky.urs.cz/item/CS_URS_2023_01/181951112" TargetMode="External" /><Relationship Id="rId5" Type="http://schemas.openxmlformats.org/officeDocument/2006/relationships/hyperlink" Target="https://podminky.urs.cz/item/CS_URS_2023_01/564851111" TargetMode="External" /><Relationship Id="rId6" Type="http://schemas.openxmlformats.org/officeDocument/2006/relationships/hyperlink" Target="https://podminky.urs.cz/item/CS_URS_2023_01/564952113" TargetMode="External" /><Relationship Id="rId7" Type="http://schemas.openxmlformats.org/officeDocument/2006/relationships/hyperlink" Target="https://podminky.urs.cz/item/CS_URS_2023_01/565135121" TargetMode="External" /><Relationship Id="rId8" Type="http://schemas.openxmlformats.org/officeDocument/2006/relationships/hyperlink" Target="https://podminky.urs.cz/item/CS_URS_2023_01/573231107" TargetMode="External" /><Relationship Id="rId9" Type="http://schemas.openxmlformats.org/officeDocument/2006/relationships/hyperlink" Target="https://podminky.urs.cz/item/CS_URS_2023_01/577155142" TargetMode="External" /><Relationship Id="rId10" Type="http://schemas.openxmlformats.org/officeDocument/2006/relationships/hyperlink" Target="https://podminky.urs.cz/item/CS_URS_2023_01/577144141" TargetMode="External" /><Relationship Id="rId11" Type="http://schemas.openxmlformats.org/officeDocument/2006/relationships/hyperlink" Target="https://podminky.urs.cz/item/CS_URS_2023_01/569931132" TargetMode="External" /><Relationship Id="rId12" Type="http://schemas.openxmlformats.org/officeDocument/2006/relationships/hyperlink" Target="https://podminky.urs.cz/item/CS_URS_2023_01/911331111" TargetMode="External" /><Relationship Id="rId13" Type="http://schemas.openxmlformats.org/officeDocument/2006/relationships/hyperlink" Target="https://podminky.urs.cz/item/CS_URS_2023_01/912221111" TargetMode="External" /><Relationship Id="rId14" Type="http://schemas.openxmlformats.org/officeDocument/2006/relationships/hyperlink" Target="https://podminky.urs.cz/item/CS_URS_2023_01/915331111" TargetMode="External" /><Relationship Id="rId15" Type="http://schemas.openxmlformats.org/officeDocument/2006/relationships/hyperlink" Target="https://podminky.urs.cz/item/CS_URS_2023_01/919112114" TargetMode="External" /><Relationship Id="rId16" Type="http://schemas.openxmlformats.org/officeDocument/2006/relationships/hyperlink" Target="https://podminky.urs.cz/item/CS_URS_2023_01/919121111" TargetMode="External" /><Relationship Id="rId17" Type="http://schemas.openxmlformats.org/officeDocument/2006/relationships/hyperlink" Target="https://podminky.urs.cz/item/CS_URS_2023_01/938902201" TargetMode="External" /><Relationship Id="rId18" Type="http://schemas.openxmlformats.org/officeDocument/2006/relationships/hyperlink" Target="https://podminky.urs.cz/item/CS_URS_2023_01/938909311" TargetMode="External" /><Relationship Id="rId19" Type="http://schemas.openxmlformats.org/officeDocument/2006/relationships/hyperlink" Target="https://podminky.urs.cz/item/CS_URS_2023_01/938909611" TargetMode="External" /><Relationship Id="rId20" Type="http://schemas.openxmlformats.org/officeDocument/2006/relationships/hyperlink" Target="https://podminky.urs.cz/item/CS_URS_2023_01/966005311" TargetMode="External" /><Relationship Id="rId21" Type="http://schemas.openxmlformats.org/officeDocument/2006/relationships/hyperlink" Target="https://podminky.urs.cz/item/CS_URS_2023_01/966006132" TargetMode="External" /><Relationship Id="rId22" Type="http://schemas.openxmlformats.org/officeDocument/2006/relationships/hyperlink" Target="https://podminky.urs.cz/item/CS_URS_2023_01/998225111" TargetMode="External" /><Relationship Id="rId23" Type="http://schemas.openxmlformats.org/officeDocument/2006/relationships/hyperlink" Target="https://podminky.urs.cz/item/CS_URS_2023_01/997221551" TargetMode="External" /><Relationship Id="rId24" Type="http://schemas.openxmlformats.org/officeDocument/2006/relationships/hyperlink" Target="https://podminky.urs.cz/item/CS_URS_2023_01/997221559" TargetMode="External" /><Relationship Id="rId25" Type="http://schemas.openxmlformats.org/officeDocument/2006/relationships/hyperlink" Target="https://podminky.urs.cz/item/CS_URS_2023_01/997221561" TargetMode="External" /><Relationship Id="rId26" Type="http://schemas.openxmlformats.org/officeDocument/2006/relationships/hyperlink" Target="https://podminky.urs.cz/item/CS_URS_2023_01/997221569" TargetMode="External" /><Relationship Id="rId27" Type="http://schemas.openxmlformats.org/officeDocument/2006/relationships/hyperlink" Target="https://podminky.urs.cz/item/CS_URS_2023_01/997221611" TargetMode="External" /><Relationship Id="rId28" Type="http://schemas.openxmlformats.org/officeDocument/2006/relationships/hyperlink" Target="https://podminky.urs.cz/item/CS_URS_2023_01/997221873" TargetMode="External" /><Relationship Id="rId29" Type="http://schemas.openxmlformats.org/officeDocument/2006/relationships/drawing" Target="../drawings/drawing3.xml" /></Relationships>
</file>

<file path=xl/worksheets/_rels/sheet4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122251106" TargetMode="External" /><Relationship Id="rId2" Type="http://schemas.openxmlformats.org/officeDocument/2006/relationships/hyperlink" Target="https://podminky.urs.cz/item/CS_URS_2023_01/162751117" TargetMode="External" /><Relationship Id="rId3" Type="http://schemas.openxmlformats.org/officeDocument/2006/relationships/hyperlink" Target="https://podminky.urs.cz/item/CS_URS_2023_01/162751119" TargetMode="External" /><Relationship Id="rId4" Type="http://schemas.openxmlformats.org/officeDocument/2006/relationships/hyperlink" Target="https://podminky.urs.cz/item/CS_URS_2023_01/171201231" TargetMode="External" /><Relationship Id="rId5" Type="http://schemas.openxmlformats.org/officeDocument/2006/relationships/hyperlink" Target="https://podminky.urs.cz/item/CS_URS_2023_01/174111101" TargetMode="External" /><Relationship Id="rId6" Type="http://schemas.openxmlformats.org/officeDocument/2006/relationships/hyperlink" Target="https://podminky.urs.cz/item/CS_URS_2023_01/181951112" TargetMode="External" /><Relationship Id="rId7" Type="http://schemas.openxmlformats.org/officeDocument/2006/relationships/hyperlink" Target="https://podminky.urs.cz/item/CS_URS_2023_01/271562211" TargetMode="External" /><Relationship Id="rId8" Type="http://schemas.openxmlformats.org/officeDocument/2006/relationships/hyperlink" Target="https://podminky.urs.cz/item/CS_URS_2023_01/273313511" TargetMode="External" /><Relationship Id="rId9" Type="http://schemas.openxmlformats.org/officeDocument/2006/relationships/hyperlink" Target="https://podminky.urs.cz/item/CS_URS_2023_01/275313811" TargetMode="External" /><Relationship Id="rId10" Type="http://schemas.openxmlformats.org/officeDocument/2006/relationships/hyperlink" Target="https://podminky.urs.cz/item/CS_URS_2023_01/275351121" TargetMode="External" /><Relationship Id="rId11" Type="http://schemas.openxmlformats.org/officeDocument/2006/relationships/hyperlink" Target="https://podminky.urs.cz/item/CS_URS_2023_01/275351122" TargetMode="External" /><Relationship Id="rId12" Type="http://schemas.openxmlformats.org/officeDocument/2006/relationships/hyperlink" Target="https://podminky.urs.cz/item/CS_URS_2023_01/310219811" TargetMode="External" /><Relationship Id="rId13" Type="http://schemas.openxmlformats.org/officeDocument/2006/relationships/hyperlink" Target="https://podminky.urs.cz/item/CS_URS_2023_01/451317777" TargetMode="External" /><Relationship Id="rId14" Type="http://schemas.openxmlformats.org/officeDocument/2006/relationships/hyperlink" Target="https://podminky.urs.cz/item/CS_URS_2023_01/451319777" TargetMode="External" /><Relationship Id="rId15" Type="http://schemas.openxmlformats.org/officeDocument/2006/relationships/hyperlink" Target="https://podminky.urs.cz/item/CS_URS_2023_01/451541111" TargetMode="External" /><Relationship Id="rId16" Type="http://schemas.openxmlformats.org/officeDocument/2006/relationships/hyperlink" Target="https://podminky.urs.cz/item/CS_URS_2023_01/452111111" TargetMode="External" /><Relationship Id="rId17" Type="http://schemas.openxmlformats.org/officeDocument/2006/relationships/hyperlink" Target="https://podminky.urs.cz/item/CS_URS_2023_01/452311161" TargetMode="External" /><Relationship Id="rId18" Type="http://schemas.openxmlformats.org/officeDocument/2006/relationships/hyperlink" Target="https://podminky.urs.cz/item/CS_URS_2023_01/462511270" TargetMode="External" /><Relationship Id="rId19" Type="http://schemas.openxmlformats.org/officeDocument/2006/relationships/hyperlink" Target="https://podminky.urs.cz/item/CS_URS_2023_01/465513127" TargetMode="External" /><Relationship Id="rId20" Type="http://schemas.openxmlformats.org/officeDocument/2006/relationships/hyperlink" Target="https://podminky.urs.cz/item/CS_URS_2023_01/919521180" TargetMode="External" /><Relationship Id="rId21" Type="http://schemas.openxmlformats.org/officeDocument/2006/relationships/hyperlink" Target="https://podminky.urs.cz/item/CS_URS_2023_01/919521210" TargetMode="External" /><Relationship Id="rId22" Type="http://schemas.openxmlformats.org/officeDocument/2006/relationships/hyperlink" Target="https://podminky.urs.cz/item/CS_URS_2023_01/919535558" TargetMode="External" /><Relationship Id="rId23" Type="http://schemas.openxmlformats.org/officeDocument/2006/relationships/hyperlink" Target="https://podminky.urs.cz/item/CS_URS_2023_01/938902463" TargetMode="External" /><Relationship Id="rId24" Type="http://schemas.openxmlformats.org/officeDocument/2006/relationships/hyperlink" Target="https://podminky.urs.cz/item/CS_URS_2023_01/962042321" TargetMode="External" /><Relationship Id="rId25" Type="http://schemas.openxmlformats.org/officeDocument/2006/relationships/hyperlink" Target="https://podminky.urs.cz/item/CS_URS_2023_01/997013501" TargetMode="External" /><Relationship Id="rId26" Type="http://schemas.openxmlformats.org/officeDocument/2006/relationships/hyperlink" Target="https://podminky.urs.cz/item/CS_URS_2023_01/997013509" TargetMode="External" /><Relationship Id="rId27" Type="http://schemas.openxmlformats.org/officeDocument/2006/relationships/hyperlink" Target="https://podminky.urs.cz/item/CS_URS_2023_01/997013601" TargetMode="External" /><Relationship Id="rId28" Type="http://schemas.openxmlformats.org/officeDocument/2006/relationships/hyperlink" Target="https://podminky.urs.cz/item/CS_URS_2023_01/998225111" TargetMode="External" /><Relationship Id="rId29" Type="http://schemas.openxmlformats.org/officeDocument/2006/relationships/drawing" Target="../drawings/drawing4.xml" /></Relationships>
</file>

<file path=xl/worksheets/_rels/sheet5.xml.rels>&#65279;<?xml version="1.0" encoding="utf-8"?><Relationships xmlns="http://schemas.openxmlformats.org/package/2006/relationships"><Relationship Id="rId1" Type="http://schemas.openxmlformats.org/officeDocument/2006/relationships/hyperlink" Target="https://podminky.urs.cz/item/CS_URS_2023_01/112101121" TargetMode="External" /><Relationship Id="rId2" Type="http://schemas.openxmlformats.org/officeDocument/2006/relationships/hyperlink" Target="https://podminky.urs.cz/item/CS_URS_2023_01/112101122" TargetMode="External" /><Relationship Id="rId3" Type="http://schemas.openxmlformats.org/officeDocument/2006/relationships/hyperlink" Target="https://podminky.urs.cz/item/CS_URS_2023_01/112101123" TargetMode="External" /><Relationship Id="rId4" Type="http://schemas.openxmlformats.org/officeDocument/2006/relationships/hyperlink" Target="https://podminky.urs.cz/item/CS_URS_2023_01/112101124" TargetMode="External" /><Relationship Id="rId5" Type="http://schemas.openxmlformats.org/officeDocument/2006/relationships/hyperlink" Target="https://podminky.urs.cz/item/CS_URS_2023_01/112111111" TargetMode="External" /><Relationship Id="rId6" Type="http://schemas.openxmlformats.org/officeDocument/2006/relationships/hyperlink" Target="https://podminky.urs.cz/item/CS_URS_2023_01/112251101" TargetMode="External" /><Relationship Id="rId7" Type="http://schemas.openxmlformats.org/officeDocument/2006/relationships/hyperlink" Target="https://podminky.urs.cz/item/CS_URS_2023_01/112251102" TargetMode="External" /><Relationship Id="rId8" Type="http://schemas.openxmlformats.org/officeDocument/2006/relationships/hyperlink" Target="https://podminky.urs.cz/item/CS_URS_2023_01/112251103" TargetMode="External" /><Relationship Id="rId9" Type="http://schemas.openxmlformats.org/officeDocument/2006/relationships/hyperlink" Target="https://podminky.urs.cz/item/CS_URS_2023_01/112251104" TargetMode="External" /><Relationship Id="rId10" Type="http://schemas.openxmlformats.org/officeDocument/2006/relationships/hyperlink" Target="https://podminky.urs.cz/item/CS_URS_2023_01/162201421" TargetMode="External" /><Relationship Id="rId11" Type="http://schemas.openxmlformats.org/officeDocument/2006/relationships/hyperlink" Target="https://podminky.urs.cz/item/CS_URS_2023_01/162201422" TargetMode="External" /><Relationship Id="rId12" Type="http://schemas.openxmlformats.org/officeDocument/2006/relationships/hyperlink" Target="https://podminky.urs.cz/item/CS_URS_2023_01/162201423" TargetMode="External" /><Relationship Id="rId13" Type="http://schemas.openxmlformats.org/officeDocument/2006/relationships/hyperlink" Target="https://podminky.urs.cz/item/CS_URS_2023_01/162201424" TargetMode="External" /><Relationship Id="rId14" Type="http://schemas.openxmlformats.org/officeDocument/2006/relationships/hyperlink" Target="https://podminky.urs.cz/item/CS_URS_2023_01/162301971" TargetMode="External" /><Relationship Id="rId15" Type="http://schemas.openxmlformats.org/officeDocument/2006/relationships/hyperlink" Target="https://podminky.urs.cz/item/CS_URS_2023_01/162301972" TargetMode="External" /><Relationship Id="rId16" Type="http://schemas.openxmlformats.org/officeDocument/2006/relationships/hyperlink" Target="https://podminky.urs.cz/item/CS_URS_2023_01/162301973" TargetMode="External" /><Relationship Id="rId17" Type="http://schemas.openxmlformats.org/officeDocument/2006/relationships/hyperlink" Target="https://podminky.urs.cz/item/CS_URS_2023_01/162301974" TargetMode="External" /><Relationship Id="rId18" Type="http://schemas.openxmlformats.org/officeDocument/2006/relationships/hyperlink" Target="https://podminky.urs.cz/item/CS_URS_2023_01/182311123" TargetMode="External" /><Relationship Id="rId19" Type="http://schemas.openxmlformats.org/officeDocument/2006/relationships/hyperlink" Target="https://podminky.urs.cz/item/CS_URS_2023_01/183115313" TargetMode="External" /><Relationship Id="rId20" Type="http://schemas.openxmlformats.org/officeDocument/2006/relationships/hyperlink" Target="https://podminky.urs.cz/item/CS_URS_2023_01/183403153" TargetMode="External" /><Relationship Id="rId21" Type="http://schemas.openxmlformats.org/officeDocument/2006/relationships/hyperlink" Target="https://podminky.urs.cz/item/CS_URS_2023_01/183403161" TargetMode="External" /><Relationship Id="rId22" Type="http://schemas.openxmlformats.org/officeDocument/2006/relationships/hyperlink" Target="https://podminky.urs.cz/item/CS_URS_2023_01/184201131" TargetMode="External" /><Relationship Id="rId23" Type="http://schemas.openxmlformats.org/officeDocument/2006/relationships/hyperlink" Target="https://podminky.urs.cz/item/CS_URS_2023_01/184853513" TargetMode="External" /><Relationship Id="rId24" Type="http://schemas.openxmlformats.org/officeDocument/2006/relationships/hyperlink" Target="https://podminky.urs.cz/item/CS_URS_2023_01/184813121" TargetMode="External" /><Relationship Id="rId25" Type="http://schemas.openxmlformats.org/officeDocument/2006/relationships/hyperlink" Target="https://podminky.urs.cz/item/CS_URS_2023_01/184813126" TargetMode="External" /><Relationship Id="rId26" Type="http://schemas.openxmlformats.org/officeDocument/2006/relationships/hyperlink" Target="https://podminky.urs.cz/item/CS_URS_2023_01/185803113" TargetMode="External" /><Relationship Id="rId27" Type="http://schemas.openxmlformats.org/officeDocument/2006/relationships/hyperlink" Target="https://podminky.urs.cz/item/CS_URS_2023_01/185851121" TargetMode="External" /><Relationship Id="rId28" Type="http://schemas.openxmlformats.org/officeDocument/2006/relationships/hyperlink" Target="https://podminky.urs.cz/item/CS_URS_2023_01/185851129" TargetMode="External" /><Relationship Id="rId29" Type="http://schemas.openxmlformats.org/officeDocument/2006/relationships/hyperlink" Target="https://podminky.urs.cz/item/CS_URS_2023_01/997013811" TargetMode="External" /><Relationship Id="rId30" Type="http://schemas.openxmlformats.org/officeDocument/2006/relationships/hyperlink" Target="https://podminky.urs.cz/item/CS_URS_2023_01/122251106" TargetMode="External" /><Relationship Id="rId31" Type="http://schemas.openxmlformats.org/officeDocument/2006/relationships/hyperlink" Target="https://podminky.urs.cz/item/CS_URS_2023_01/162751117" TargetMode="External" /><Relationship Id="rId32" Type="http://schemas.openxmlformats.org/officeDocument/2006/relationships/hyperlink" Target="https://podminky.urs.cz/item/CS_URS_2023_01/162751119" TargetMode="External" /><Relationship Id="rId33" Type="http://schemas.openxmlformats.org/officeDocument/2006/relationships/hyperlink" Target="https://podminky.urs.cz/item/CS_URS_2023_01/171201231" TargetMode="External" /><Relationship Id="rId34" Type="http://schemas.openxmlformats.org/officeDocument/2006/relationships/hyperlink" Target="https://podminky.urs.cz/item/CS_URS_2023_01/175151201" TargetMode="External" /><Relationship Id="rId35" Type="http://schemas.openxmlformats.org/officeDocument/2006/relationships/hyperlink" Target="https://podminky.urs.cz/item/CS_URS_2023_01/171151101" TargetMode="External" /><Relationship Id="rId36" Type="http://schemas.openxmlformats.org/officeDocument/2006/relationships/hyperlink" Target="https://podminky.urs.cz/item/CS_URS_2023_01/171152101" TargetMode="External" /><Relationship Id="rId37" Type="http://schemas.openxmlformats.org/officeDocument/2006/relationships/hyperlink" Target="https://podminky.urs.cz/item/CS_URS_2023_01/181411123" TargetMode="External" /><Relationship Id="rId38" Type="http://schemas.openxmlformats.org/officeDocument/2006/relationships/hyperlink" Target="https://podminky.urs.cz/item/CS_URS_2023_01/919721102" TargetMode="External" /><Relationship Id="rId39" Type="http://schemas.openxmlformats.org/officeDocument/2006/relationships/hyperlink" Target="https://podminky.urs.cz/item/CS_URS_2023_01/962022391" TargetMode="External" /><Relationship Id="rId40" Type="http://schemas.openxmlformats.org/officeDocument/2006/relationships/hyperlink" Target="https://podminky.urs.cz/item/CS_URS_2023_01/966005211" TargetMode="External" /><Relationship Id="rId41" Type="http://schemas.openxmlformats.org/officeDocument/2006/relationships/hyperlink" Target="https://podminky.urs.cz/item/CS_URS_2023_01/997013501" TargetMode="External" /><Relationship Id="rId42" Type="http://schemas.openxmlformats.org/officeDocument/2006/relationships/hyperlink" Target="https://podminky.urs.cz/item/CS_URS_2023_01/997013509" TargetMode="External" /><Relationship Id="rId43" Type="http://schemas.openxmlformats.org/officeDocument/2006/relationships/hyperlink" Target="https://podminky.urs.cz/item/CS_URS_2023_01/997013655" TargetMode="External" /><Relationship Id="rId44" Type="http://schemas.openxmlformats.org/officeDocument/2006/relationships/hyperlink" Target="https://podminky.urs.cz/item/CS_URS_2023_01/998225111" TargetMode="External" /><Relationship Id="rId45" Type="http://schemas.openxmlformats.org/officeDocument/2006/relationships/drawing" Target="../drawings/drawing5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2031" style="1" customWidth="1"/>
    <col min="2" max="2" width="1.667969" style="1" customWidth="1"/>
    <col min="3" max="3" width="4.160156" style="1" customWidth="1"/>
    <col min="4" max="4" width="2.660156" style="1" customWidth="1"/>
    <col min="5" max="5" width="2.660156" style="1" customWidth="1"/>
    <col min="6" max="6" width="2.660156" style="1" customWidth="1"/>
    <col min="7" max="7" width="2.660156" style="1" customWidth="1"/>
    <col min="8" max="8" width="2.660156" style="1" customWidth="1"/>
    <col min="9" max="9" width="2.660156" style="1" customWidth="1"/>
    <col min="10" max="10" width="2.660156" style="1" customWidth="1"/>
    <col min="11" max="11" width="2.660156" style="1" customWidth="1"/>
    <col min="12" max="12" width="2.660156" style="1" customWidth="1"/>
    <col min="13" max="13" width="2.660156" style="1" customWidth="1"/>
    <col min="14" max="14" width="2.660156" style="1" customWidth="1"/>
    <col min="15" max="15" width="2.660156" style="1" customWidth="1"/>
    <col min="16" max="16" width="2.660156" style="1" customWidth="1"/>
    <col min="17" max="17" width="2.660156" style="1" customWidth="1"/>
    <col min="18" max="18" width="2.660156" style="1" customWidth="1"/>
    <col min="19" max="19" width="2.660156" style="1" customWidth="1"/>
    <col min="20" max="20" width="2.660156" style="1" customWidth="1"/>
    <col min="21" max="21" width="2.660156" style="1" customWidth="1"/>
    <col min="22" max="22" width="2.660156" style="1" customWidth="1"/>
    <col min="23" max="23" width="2.660156" style="1" customWidth="1"/>
    <col min="24" max="24" width="2.660156" style="1" customWidth="1"/>
    <col min="25" max="25" width="2.660156" style="1" customWidth="1"/>
    <col min="26" max="26" width="2.660156" style="1" customWidth="1"/>
    <col min="27" max="27" width="2.660156" style="1" customWidth="1"/>
    <col min="28" max="28" width="2.660156" style="1" customWidth="1"/>
    <col min="29" max="29" width="2.660156" style="1" customWidth="1"/>
    <col min="30" max="30" width="2.660156" style="1" customWidth="1"/>
    <col min="31" max="31" width="2.660156" style="1" customWidth="1"/>
    <col min="32" max="32" width="2.660156" style="1" customWidth="1"/>
    <col min="33" max="33" width="2.660156" style="1" customWidth="1"/>
    <col min="34" max="34" width="3.332031" style="1" customWidth="1"/>
    <col min="35" max="35" width="31.66016" style="1" customWidth="1"/>
    <col min="36" max="36" width="2.5" style="1" customWidth="1"/>
    <col min="37" max="37" width="2.5" style="1" customWidth="1"/>
    <col min="38" max="38" width="8.332031" style="1" customWidth="1"/>
    <col min="39" max="39" width="3.332031" style="1" customWidth="1"/>
    <col min="40" max="40" width="13.33203" style="1" customWidth="1"/>
    <col min="41" max="41" width="7.5" style="1" customWidth="1"/>
    <col min="42" max="42" width="4.160156" style="1" customWidth="1"/>
    <col min="43" max="43" width="15.66016" style="1" customWidth="1"/>
    <col min="44" max="44" width="13.66016" style="1" customWidth="1"/>
    <col min="45" max="45" width="25.83203" style="1" hidden="1" customWidth="1"/>
    <col min="46" max="46" width="25.83203" style="1" hidden="1" customWidth="1"/>
    <col min="47" max="47" width="25.83203" style="1" hidden="1" customWidth="1"/>
    <col min="48" max="48" width="21.66016" style="1" hidden="1" customWidth="1"/>
    <col min="49" max="49" width="21.66016" style="1" hidden="1" customWidth="1"/>
    <col min="50" max="50" width="25" style="1" hidden="1" customWidth="1"/>
    <col min="51" max="51" width="25" style="1" hidden="1" customWidth="1"/>
    <col min="52" max="52" width="21.66016" style="1" hidden="1" customWidth="1"/>
    <col min="53" max="53" width="19.16016" style="1" hidden="1" customWidth="1"/>
    <col min="54" max="54" width="25" style="1" hidden="1" customWidth="1"/>
    <col min="55" max="55" width="21.66016" style="1" hidden="1" customWidth="1"/>
    <col min="56" max="56" width="19.16016" style="1" hidden="1" customWidth="1"/>
    <col min="57" max="57" width="66.5" style="1" customWidth="1"/>
    <col min="71" max="71" width="9.332031" style="1" hidden="1"/>
    <col min="72" max="72" width="9.332031" style="1" hidden="1"/>
    <col min="73" max="73" width="9.332031" style="1" hidden="1"/>
    <col min="74" max="74" width="9.332031" style="1" hidden="1"/>
    <col min="75" max="75" width="9.332031" style="1" hidden="1"/>
    <col min="76" max="76" width="9.332031" style="1" hidden="1"/>
    <col min="77" max="77" width="9.332031" style="1" hidden="1"/>
    <col min="78" max="78" width="9.332031" style="1" hidden="1"/>
    <col min="79" max="79" width="9.332031" style="1" hidden="1"/>
    <col min="80" max="80" width="9.332031" style="1" hidden="1"/>
    <col min="81" max="81" width="9.332031" style="1" hidden="1"/>
    <col min="82" max="82" width="9.332031" style="1" hidden="1"/>
    <col min="83" max="83" width="9.332031" style="1" hidden="1"/>
    <col min="84" max="84" width="9.332031" style="1" hidden="1"/>
    <col min="85" max="85" width="9.332031" style="1" hidden="1"/>
    <col min="86" max="86" width="9.332031" style="1" hidden="1"/>
    <col min="87" max="87" width="9.332031" style="1" hidden="1"/>
    <col min="88" max="88" width="9.332031" style="1" hidden="1"/>
    <col min="89" max="89" width="9.332031" style="1" hidden="1"/>
    <col min="90" max="90" width="9.332031" style="1" hidden="1"/>
    <col min="91" max="91" width="9.332031" style="1" hidden="1"/>
  </cols>
  <sheetData>
    <row r="1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="1" customFormat="1" ht="6.96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8</v>
      </c>
    </row>
    <row r="4" s="1" customFormat="1" ht="24.96" customHeight="1">
      <c r="B4" s="21"/>
      <c r="C4" s="22"/>
      <c r="D4" s="23" t="s">
        <v>9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10</v>
      </c>
      <c r="BE4" s="25" t="s">
        <v>11</v>
      </c>
      <c r="BS4" s="17" t="s">
        <v>12</v>
      </c>
    </row>
    <row r="5" s="1" customFormat="1" ht="12" customHeight="1">
      <c r="B5" s="21"/>
      <c r="C5" s="22"/>
      <c r="D5" s="26" t="s">
        <v>13</v>
      </c>
      <c r="E5" s="22"/>
      <c r="F5" s="22"/>
      <c r="G5" s="22"/>
      <c r="H5" s="22"/>
      <c r="I5" s="22"/>
      <c r="J5" s="22"/>
      <c r="K5" s="27" t="s">
        <v>14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15</v>
      </c>
      <c r="BS5" s="17" t="s">
        <v>6</v>
      </c>
    </row>
    <row r="6" s="1" customFormat="1" ht="36.96" customHeight="1">
      <c r="B6" s="21"/>
      <c r="C6" s="22"/>
      <c r="D6" s="29" t="s">
        <v>16</v>
      </c>
      <c r="E6" s="22"/>
      <c r="F6" s="22"/>
      <c r="G6" s="22"/>
      <c r="H6" s="22"/>
      <c r="I6" s="22"/>
      <c r="J6" s="22"/>
      <c r="K6" s="30" t="s">
        <v>17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="1" customFormat="1" ht="12" customHeight="1">
      <c r="B7" s="21"/>
      <c r="C7" s="22"/>
      <c r="D7" s="32" t="s">
        <v>18</v>
      </c>
      <c r="E7" s="22"/>
      <c r="F7" s="22"/>
      <c r="G7" s="22"/>
      <c r="H7" s="22"/>
      <c r="I7" s="22"/>
      <c r="J7" s="22"/>
      <c r="K7" s="27" t="s">
        <v>19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20</v>
      </c>
      <c r="AL7" s="22"/>
      <c r="AM7" s="22"/>
      <c r="AN7" s="27" t="s">
        <v>19</v>
      </c>
      <c r="AO7" s="22"/>
      <c r="AP7" s="22"/>
      <c r="AQ7" s="22"/>
      <c r="AR7" s="20"/>
      <c r="BE7" s="31"/>
      <c r="BS7" s="17" t="s">
        <v>6</v>
      </c>
    </row>
    <row r="8" s="1" customFormat="1" ht="12" customHeight="1">
      <c r="B8" s="21"/>
      <c r="C8" s="22"/>
      <c r="D8" s="32" t="s">
        <v>21</v>
      </c>
      <c r="E8" s="22"/>
      <c r="F8" s="22"/>
      <c r="G8" s="22"/>
      <c r="H8" s="22"/>
      <c r="I8" s="22"/>
      <c r="J8" s="22"/>
      <c r="K8" s="27" t="s">
        <v>22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23</v>
      </c>
      <c r="AL8" s="22"/>
      <c r="AM8" s="22"/>
      <c r="AN8" s="33" t="s">
        <v>24</v>
      </c>
      <c r="AO8" s="22"/>
      <c r="AP8" s="22"/>
      <c r="AQ8" s="22"/>
      <c r="AR8" s="20"/>
      <c r="BE8" s="31"/>
      <c r="BS8" s="17" t="s">
        <v>6</v>
      </c>
    </row>
    <row r="9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="1" customFormat="1" ht="12" customHeight="1">
      <c r="B10" s="21"/>
      <c r="C10" s="22"/>
      <c r="D10" s="32" t="s">
        <v>25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26</v>
      </c>
      <c r="AL10" s="22"/>
      <c r="AM10" s="22"/>
      <c r="AN10" s="27" t="s">
        <v>19</v>
      </c>
      <c r="AO10" s="22"/>
      <c r="AP10" s="22"/>
      <c r="AQ10" s="22"/>
      <c r="AR10" s="20"/>
      <c r="BE10" s="31"/>
      <c r="BS10" s="17" t="s">
        <v>6</v>
      </c>
    </row>
    <row r="11" s="1" customFormat="1" ht="18.48" customHeight="1">
      <c r="B11" s="21"/>
      <c r="C11" s="22"/>
      <c r="D11" s="22"/>
      <c r="E11" s="27" t="s">
        <v>27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28</v>
      </c>
      <c r="AL11" s="22"/>
      <c r="AM11" s="22"/>
      <c r="AN11" s="27" t="s">
        <v>19</v>
      </c>
      <c r="AO11" s="22"/>
      <c r="AP11" s="22"/>
      <c r="AQ11" s="22"/>
      <c r="AR11" s="20"/>
      <c r="BE11" s="31"/>
      <c r="BS11" s="17" t="s">
        <v>6</v>
      </c>
    </row>
    <row r="12" s="1" customFormat="1" ht="6.96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="1" customFormat="1" ht="12" customHeight="1">
      <c r="B13" s="21"/>
      <c r="C13" s="22"/>
      <c r="D13" s="32" t="s">
        <v>29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26</v>
      </c>
      <c r="AL13" s="22"/>
      <c r="AM13" s="22"/>
      <c r="AN13" s="34" t="s">
        <v>30</v>
      </c>
      <c r="AO13" s="22"/>
      <c r="AP13" s="22"/>
      <c r="AQ13" s="22"/>
      <c r="AR13" s="20"/>
      <c r="BE13" s="31"/>
      <c r="BS13" s="17" t="s">
        <v>6</v>
      </c>
    </row>
    <row r="14">
      <c r="B14" s="21"/>
      <c r="C14" s="22"/>
      <c r="D14" s="22"/>
      <c r="E14" s="34" t="s">
        <v>30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28</v>
      </c>
      <c r="AL14" s="22"/>
      <c r="AM14" s="22"/>
      <c r="AN14" s="34" t="s">
        <v>30</v>
      </c>
      <c r="AO14" s="22"/>
      <c r="AP14" s="22"/>
      <c r="AQ14" s="22"/>
      <c r="AR14" s="20"/>
      <c r="BE14" s="31"/>
      <c r="BS14" s="17" t="s">
        <v>6</v>
      </c>
    </row>
    <row r="15" s="1" customFormat="1" ht="6.96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="1" customFormat="1" ht="12" customHeight="1">
      <c r="B16" s="21"/>
      <c r="C16" s="22"/>
      <c r="D16" s="32" t="s">
        <v>31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26</v>
      </c>
      <c r="AL16" s="22"/>
      <c r="AM16" s="22"/>
      <c r="AN16" s="27" t="s">
        <v>19</v>
      </c>
      <c r="AO16" s="22"/>
      <c r="AP16" s="22"/>
      <c r="AQ16" s="22"/>
      <c r="AR16" s="20"/>
      <c r="BE16" s="31"/>
      <c r="BS16" s="17" t="s">
        <v>4</v>
      </c>
    </row>
    <row r="17" s="1" customFormat="1" ht="18.48" customHeight="1">
      <c r="B17" s="21"/>
      <c r="C17" s="22"/>
      <c r="D17" s="22"/>
      <c r="E17" s="27" t="s">
        <v>32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28</v>
      </c>
      <c r="AL17" s="22"/>
      <c r="AM17" s="22"/>
      <c r="AN17" s="27" t="s">
        <v>19</v>
      </c>
      <c r="AO17" s="22"/>
      <c r="AP17" s="22"/>
      <c r="AQ17" s="22"/>
      <c r="AR17" s="20"/>
      <c r="BE17" s="31"/>
      <c r="BS17" s="17" t="s">
        <v>33</v>
      </c>
    </row>
    <row r="18" s="1" customFormat="1" ht="6.96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12</v>
      </c>
    </row>
    <row r="19" s="1" customFormat="1" ht="12" customHeight="1">
      <c r="B19" s="21"/>
      <c r="C19" s="22"/>
      <c r="D19" s="32" t="s">
        <v>34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26</v>
      </c>
      <c r="AL19" s="22"/>
      <c r="AM19" s="22"/>
      <c r="AN19" s="27" t="s">
        <v>19</v>
      </c>
      <c r="AO19" s="22"/>
      <c r="AP19" s="22"/>
      <c r="AQ19" s="22"/>
      <c r="AR19" s="20"/>
      <c r="BE19" s="31"/>
      <c r="BS19" s="17" t="s">
        <v>12</v>
      </c>
    </row>
    <row r="20" s="1" customFormat="1" ht="18.48" customHeight="1">
      <c r="B20" s="21"/>
      <c r="C20" s="22"/>
      <c r="D20" s="22"/>
      <c r="E20" s="27" t="s">
        <v>35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28</v>
      </c>
      <c r="AL20" s="22"/>
      <c r="AM20" s="22"/>
      <c r="AN20" s="27" t="s">
        <v>19</v>
      </c>
      <c r="AO20" s="22"/>
      <c r="AP20" s="22"/>
      <c r="AQ20" s="22"/>
      <c r="AR20" s="20"/>
      <c r="BE20" s="31"/>
      <c r="BS20" s="17" t="s">
        <v>4</v>
      </c>
    </row>
    <row r="21" s="1" customFormat="1" ht="6.96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="1" customFormat="1" ht="12" customHeight="1">
      <c r="B22" s="21"/>
      <c r="C22" s="22"/>
      <c r="D22" s="32" t="s">
        <v>36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="1" customFormat="1" ht="47.25" customHeight="1">
      <c r="B23" s="21"/>
      <c r="C23" s="22"/>
      <c r="D23" s="22"/>
      <c r="E23" s="36" t="s">
        <v>37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="1" customFormat="1" ht="6.96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="1" customFormat="1" ht="6.96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="2" customFormat="1" ht="25.92" customHeight="1">
      <c r="A26" s="38"/>
      <c r="B26" s="39"/>
      <c r="C26" s="40"/>
      <c r="D26" s="41" t="s">
        <v>38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="2" customFormat="1" ht="6.96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="2" customFormat="1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39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40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41</v>
      </c>
      <c r="AL28" s="45"/>
      <c r="AM28" s="45"/>
      <c r="AN28" s="45"/>
      <c r="AO28" s="45"/>
      <c r="AP28" s="40"/>
      <c r="AQ28" s="40"/>
      <c r="AR28" s="44"/>
      <c r="BE28" s="31"/>
    </row>
    <row r="29" s="3" customFormat="1" ht="14.4" customHeight="1">
      <c r="A29" s="3"/>
      <c r="B29" s="46"/>
      <c r="C29" s="47"/>
      <c r="D29" s="32" t="s">
        <v>42</v>
      </c>
      <c r="E29" s="47"/>
      <c r="F29" s="32" t="s">
        <v>43</v>
      </c>
      <c r="G29" s="47"/>
      <c r="H29" s="47"/>
      <c r="I29" s="47"/>
      <c r="J29" s="47"/>
      <c r="K29" s="47"/>
      <c r="L29" s="48">
        <v>0.20999999999999999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 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 2)</f>
        <v>0</v>
      </c>
      <c r="AL29" s="47"/>
      <c r="AM29" s="47"/>
      <c r="AN29" s="47"/>
      <c r="AO29" s="47"/>
      <c r="AP29" s="47"/>
      <c r="AQ29" s="47"/>
      <c r="AR29" s="50"/>
      <c r="BE29" s="51"/>
    </row>
    <row r="30" s="3" customFormat="1" ht="14.4" customHeight="1">
      <c r="A30" s="3"/>
      <c r="B30" s="46"/>
      <c r="C30" s="47"/>
      <c r="D30" s="47"/>
      <c r="E30" s="47"/>
      <c r="F30" s="32" t="s">
        <v>44</v>
      </c>
      <c r="G30" s="47"/>
      <c r="H30" s="47"/>
      <c r="I30" s="47"/>
      <c r="J30" s="47"/>
      <c r="K30" s="47"/>
      <c r="L30" s="48">
        <v>0.14999999999999999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 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 2)</f>
        <v>0</v>
      </c>
      <c r="AL30" s="47"/>
      <c r="AM30" s="47"/>
      <c r="AN30" s="47"/>
      <c r="AO30" s="47"/>
      <c r="AP30" s="47"/>
      <c r="AQ30" s="47"/>
      <c r="AR30" s="50"/>
      <c r="BE30" s="51"/>
    </row>
    <row r="31" hidden="1" s="3" customFormat="1" ht="14.4" customHeight="1">
      <c r="A31" s="3"/>
      <c r="B31" s="46"/>
      <c r="C31" s="47"/>
      <c r="D31" s="47"/>
      <c r="E31" s="47"/>
      <c r="F31" s="32" t="s">
        <v>45</v>
      </c>
      <c r="G31" s="47"/>
      <c r="H31" s="47"/>
      <c r="I31" s="47"/>
      <c r="J31" s="47"/>
      <c r="K31" s="47"/>
      <c r="L31" s="48">
        <v>0.20999999999999999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 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hidden="1" s="3" customFormat="1" ht="14.4" customHeight="1">
      <c r="A32" s="3"/>
      <c r="B32" s="46"/>
      <c r="C32" s="47"/>
      <c r="D32" s="47"/>
      <c r="E32" s="47"/>
      <c r="F32" s="32" t="s">
        <v>46</v>
      </c>
      <c r="G32" s="47"/>
      <c r="H32" s="47"/>
      <c r="I32" s="47"/>
      <c r="J32" s="47"/>
      <c r="K32" s="47"/>
      <c r="L32" s="48">
        <v>0.14999999999999999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 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hidden="1" s="3" customFormat="1" ht="14.4" customHeight="1">
      <c r="A33" s="3"/>
      <c r="B33" s="46"/>
      <c r="C33" s="47"/>
      <c r="D33" s="47"/>
      <c r="E33" s="47"/>
      <c r="F33" s="32" t="s">
        <v>47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 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="2" customFormat="1" ht="6.96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="2" customFormat="1" ht="25.92" customHeight="1">
      <c r="A35" s="38"/>
      <c r="B35" s="39"/>
      <c r="C35" s="52"/>
      <c r="D35" s="53" t="s">
        <v>48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49</v>
      </c>
      <c r="U35" s="54"/>
      <c r="V35" s="54"/>
      <c r="W35" s="54"/>
      <c r="X35" s="56" t="s">
        <v>50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="2" customFormat="1" ht="6.96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="2" customFormat="1" ht="6.96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="2" customFormat="1" ht="6.96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="2" customFormat="1" ht="24.96" customHeight="1">
      <c r="A42" s="38"/>
      <c r="B42" s="39"/>
      <c r="C42" s="23" t="s">
        <v>51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="2" customFormat="1" ht="6.96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="4" customFormat="1" ht="12" customHeight="1">
      <c r="A44" s="4"/>
      <c r="B44" s="63"/>
      <c r="C44" s="32" t="s">
        <v>13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02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="5" customFormat="1" ht="36.96" customHeight="1">
      <c r="A45" s="5"/>
      <c r="B45" s="66"/>
      <c r="C45" s="67" t="s">
        <v>16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>II-201 propustky Caltov - rekonstrukce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="2" customFormat="1" ht="12" customHeight="1">
      <c r="A47" s="38"/>
      <c r="B47" s="39"/>
      <c r="C47" s="32" t="s">
        <v>21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23</v>
      </c>
      <c r="AJ47" s="40"/>
      <c r="AK47" s="40"/>
      <c r="AL47" s="40"/>
      <c r="AM47" s="72" t="str">
        <f>IF(AN8= "","",AN8)</f>
        <v>9. 1. 2023</v>
      </c>
      <c r="AN47" s="72"/>
      <c r="AO47" s="40"/>
      <c r="AP47" s="40"/>
      <c r="AQ47" s="40"/>
      <c r="AR47" s="44"/>
      <c r="BE47" s="38"/>
    </row>
    <row r="48" s="2" customFormat="1" ht="6.96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="2" customFormat="1" ht="15.15" customHeight="1">
      <c r="A49" s="38"/>
      <c r="B49" s="39"/>
      <c r="C49" s="32" t="s">
        <v>25</v>
      </c>
      <c r="D49" s="40"/>
      <c r="E49" s="40"/>
      <c r="F49" s="40"/>
      <c r="G49" s="40"/>
      <c r="H49" s="40"/>
      <c r="I49" s="40"/>
      <c r="J49" s="40"/>
      <c r="K49" s="40"/>
      <c r="L49" s="64" t="str">
        <f>IF(E11= "","",E11)</f>
        <v>Správa a údržba silnic Plzeňského kraje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31</v>
      </c>
      <c r="AJ49" s="40"/>
      <c r="AK49" s="40"/>
      <c r="AL49" s="40"/>
      <c r="AM49" s="73" t="str">
        <f>IF(E17="","",E17)</f>
        <v>VALBEK, spol. s r.o.</v>
      </c>
      <c r="AN49" s="64"/>
      <c r="AO49" s="64"/>
      <c r="AP49" s="64"/>
      <c r="AQ49" s="40"/>
      <c r="AR49" s="44"/>
      <c r="AS49" s="74" t="s">
        <v>52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="2" customFormat="1" ht="15.15" customHeight="1">
      <c r="A50" s="38"/>
      <c r="B50" s="39"/>
      <c r="C50" s="32" t="s">
        <v>29</v>
      </c>
      <c r="D50" s="40"/>
      <c r="E50" s="40"/>
      <c r="F50" s="40"/>
      <c r="G50" s="40"/>
      <c r="H50" s="40"/>
      <c r="I50" s="40"/>
      <c r="J50" s="40"/>
      <c r="K50" s="40"/>
      <c r="L50" s="64" t="str">
        <f>IF(E14= 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34</v>
      </c>
      <c r="AJ50" s="40"/>
      <c r="AK50" s="40"/>
      <c r="AL50" s="40"/>
      <c r="AM50" s="73" t="str">
        <f>IF(E20="","",E20)</f>
        <v>ROMAN MITAS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="2" customFormat="1" ht="29.28" customHeight="1">
      <c r="A52" s="38"/>
      <c r="B52" s="39"/>
      <c r="C52" s="86" t="s">
        <v>53</v>
      </c>
      <c r="D52" s="87"/>
      <c r="E52" s="87"/>
      <c r="F52" s="87"/>
      <c r="G52" s="87"/>
      <c r="H52" s="88"/>
      <c r="I52" s="89" t="s">
        <v>54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55</v>
      </c>
      <c r="AH52" s="87"/>
      <c r="AI52" s="87"/>
      <c r="AJ52" s="87"/>
      <c r="AK52" s="87"/>
      <c r="AL52" s="87"/>
      <c r="AM52" s="87"/>
      <c r="AN52" s="89" t="s">
        <v>56</v>
      </c>
      <c r="AO52" s="87"/>
      <c r="AP52" s="87"/>
      <c r="AQ52" s="91" t="s">
        <v>57</v>
      </c>
      <c r="AR52" s="44"/>
      <c r="AS52" s="92" t="s">
        <v>58</v>
      </c>
      <c r="AT52" s="93" t="s">
        <v>59</v>
      </c>
      <c r="AU52" s="93" t="s">
        <v>60</v>
      </c>
      <c r="AV52" s="93" t="s">
        <v>61</v>
      </c>
      <c r="AW52" s="93" t="s">
        <v>62</v>
      </c>
      <c r="AX52" s="93" t="s">
        <v>63</v>
      </c>
      <c r="AY52" s="93" t="s">
        <v>64</v>
      </c>
      <c r="AZ52" s="93" t="s">
        <v>65</v>
      </c>
      <c r="BA52" s="93" t="s">
        <v>66</v>
      </c>
      <c r="BB52" s="93" t="s">
        <v>67</v>
      </c>
      <c r="BC52" s="93" t="s">
        <v>68</v>
      </c>
      <c r="BD52" s="94" t="s">
        <v>69</v>
      </c>
      <c r="BE52" s="38"/>
    </row>
    <row r="53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="6" customFormat="1" ht="32.4" customHeight="1">
      <c r="A54" s="6"/>
      <c r="B54" s="98"/>
      <c r="C54" s="99" t="s">
        <v>70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ROUND(SUM(AG55:AG58),2)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19</v>
      </c>
      <c r="AR54" s="104"/>
      <c r="AS54" s="105">
        <f>ROUND(SUM(AS55:AS58),2)</f>
        <v>0</v>
      </c>
      <c r="AT54" s="106">
        <f>ROUND(SUM(AV54:AW54),2)</f>
        <v>0</v>
      </c>
      <c r="AU54" s="107">
        <f>ROUND(SUM(AU55:AU58),5)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ROUND(SUM(AZ55:AZ58),2)</f>
        <v>0</v>
      </c>
      <c r="BA54" s="106">
        <f>ROUND(SUM(BA55:BA58),2)</f>
        <v>0</v>
      </c>
      <c r="BB54" s="106">
        <f>ROUND(SUM(BB55:BB58),2)</f>
        <v>0</v>
      </c>
      <c r="BC54" s="106">
        <f>ROUND(SUM(BC55:BC58),2)</f>
        <v>0</v>
      </c>
      <c r="BD54" s="108">
        <f>ROUND(SUM(BD55:BD58),2)</f>
        <v>0</v>
      </c>
      <c r="BE54" s="6"/>
      <c r="BS54" s="109" t="s">
        <v>71</v>
      </c>
      <c r="BT54" s="109" t="s">
        <v>72</v>
      </c>
      <c r="BU54" s="110" t="s">
        <v>73</v>
      </c>
      <c r="BV54" s="109" t="s">
        <v>74</v>
      </c>
      <c r="BW54" s="109" t="s">
        <v>5</v>
      </c>
      <c r="BX54" s="109" t="s">
        <v>75</v>
      </c>
      <c r="CL54" s="109" t="s">
        <v>19</v>
      </c>
    </row>
    <row r="55" s="7" customFormat="1" ht="16.5" customHeight="1">
      <c r="A55" s="111" t="s">
        <v>76</v>
      </c>
      <c r="B55" s="112"/>
      <c r="C55" s="113"/>
      <c r="D55" s="114" t="s">
        <v>77</v>
      </c>
      <c r="E55" s="114"/>
      <c r="F55" s="114"/>
      <c r="G55" s="114"/>
      <c r="H55" s="114"/>
      <c r="I55" s="115"/>
      <c r="J55" s="114" t="s">
        <v>78</v>
      </c>
      <c r="K55" s="114"/>
      <c r="L55" s="114"/>
      <c r="M55" s="114"/>
      <c r="N55" s="114"/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6">
        <f>'00 - VEDLEJŠÍ A OSTATNÍ N...'!J30</f>
        <v>0</v>
      </c>
      <c r="AH55" s="115"/>
      <c r="AI55" s="115"/>
      <c r="AJ55" s="115"/>
      <c r="AK55" s="115"/>
      <c r="AL55" s="115"/>
      <c r="AM55" s="115"/>
      <c r="AN55" s="116">
        <f>SUM(AG55,AT55)</f>
        <v>0</v>
      </c>
      <c r="AO55" s="115"/>
      <c r="AP55" s="115"/>
      <c r="AQ55" s="117" t="s">
        <v>79</v>
      </c>
      <c r="AR55" s="118"/>
      <c r="AS55" s="119">
        <v>0</v>
      </c>
      <c r="AT55" s="120">
        <f>ROUND(SUM(AV55:AW55),2)</f>
        <v>0</v>
      </c>
      <c r="AU55" s="121">
        <f>'00 - VEDLEJŠÍ A OSTATNÍ N...'!P81</f>
        <v>0</v>
      </c>
      <c r="AV55" s="120">
        <f>'00 - VEDLEJŠÍ A OSTATNÍ N...'!J33</f>
        <v>0</v>
      </c>
      <c r="AW55" s="120">
        <f>'00 - VEDLEJŠÍ A OSTATNÍ N...'!J34</f>
        <v>0</v>
      </c>
      <c r="AX55" s="120">
        <f>'00 - VEDLEJŠÍ A OSTATNÍ N...'!J35</f>
        <v>0</v>
      </c>
      <c r="AY55" s="120">
        <f>'00 - VEDLEJŠÍ A OSTATNÍ N...'!J36</f>
        <v>0</v>
      </c>
      <c r="AZ55" s="120">
        <f>'00 - VEDLEJŠÍ A OSTATNÍ N...'!F33</f>
        <v>0</v>
      </c>
      <c r="BA55" s="120">
        <f>'00 - VEDLEJŠÍ A OSTATNÍ N...'!F34</f>
        <v>0</v>
      </c>
      <c r="BB55" s="120">
        <f>'00 - VEDLEJŠÍ A OSTATNÍ N...'!F35</f>
        <v>0</v>
      </c>
      <c r="BC55" s="120">
        <f>'00 - VEDLEJŠÍ A OSTATNÍ N...'!F36</f>
        <v>0</v>
      </c>
      <c r="BD55" s="122">
        <f>'00 - VEDLEJŠÍ A OSTATNÍ N...'!F37</f>
        <v>0</v>
      </c>
      <c r="BE55" s="7"/>
      <c r="BT55" s="123" t="s">
        <v>80</v>
      </c>
      <c r="BV55" s="123" t="s">
        <v>74</v>
      </c>
      <c r="BW55" s="123" t="s">
        <v>81</v>
      </c>
      <c r="BX55" s="123" t="s">
        <v>5</v>
      </c>
      <c r="CL55" s="123" t="s">
        <v>19</v>
      </c>
      <c r="CM55" s="123" t="s">
        <v>82</v>
      </c>
    </row>
    <row r="56" s="7" customFormat="1" ht="16.5" customHeight="1">
      <c r="A56" s="111" t="s">
        <v>76</v>
      </c>
      <c r="B56" s="112"/>
      <c r="C56" s="113"/>
      <c r="D56" s="114" t="s">
        <v>83</v>
      </c>
      <c r="E56" s="114"/>
      <c r="F56" s="114"/>
      <c r="G56" s="114"/>
      <c r="H56" s="114"/>
      <c r="I56" s="115"/>
      <c r="J56" s="114" t="s">
        <v>84</v>
      </c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6">
        <f>'SO 101 - Komunikace'!J30</f>
        <v>0</v>
      </c>
      <c r="AH56" s="115"/>
      <c r="AI56" s="115"/>
      <c r="AJ56" s="115"/>
      <c r="AK56" s="115"/>
      <c r="AL56" s="115"/>
      <c r="AM56" s="115"/>
      <c r="AN56" s="116">
        <f>SUM(AG56,AT56)</f>
        <v>0</v>
      </c>
      <c r="AO56" s="115"/>
      <c r="AP56" s="115"/>
      <c r="AQ56" s="117" t="s">
        <v>79</v>
      </c>
      <c r="AR56" s="118"/>
      <c r="AS56" s="119">
        <v>0</v>
      </c>
      <c r="AT56" s="120">
        <f>ROUND(SUM(AV56:AW56),2)</f>
        <v>0</v>
      </c>
      <c r="AU56" s="121">
        <f>'SO 101 - Komunikace'!P85</f>
        <v>0</v>
      </c>
      <c r="AV56" s="120">
        <f>'SO 101 - Komunikace'!J33</f>
        <v>0</v>
      </c>
      <c r="AW56" s="120">
        <f>'SO 101 - Komunikace'!J34</f>
        <v>0</v>
      </c>
      <c r="AX56" s="120">
        <f>'SO 101 - Komunikace'!J35</f>
        <v>0</v>
      </c>
      <c r="AY56" s="120">
        <f>'SO 101 - Komunikace'!J36</f>
        <v>0</v>
      </c>
      <c r="AZ56" s="120">
        <f>'SO 101 - Komunikace'!F33</f>
        <v>0</v>
      </c>
      <c r="BA56" s="120">
        <f>'SO 101 - Komunikace'!F34</f>
        <v>0</v>
      </c>
      <c r="BB56" s="120">
        <f>'SO 101 - Komunikace'!F35</f>
        <v>0</v>
      </c>
      <c r="BC56" s="120">
        <f>'SO 101 - Komunikace'!F36</f>
        <v>0</v>
      </c>
      <c r="BD56" s="122">
        <f>'SO 101 - Komunikace'!F37</f>
        <v>0</v>
      </c>
      <c r="BE56" s="7"/>
      <c r="BT56" s="123" t="s">
        <v>80</v>
      </c>
      <c r="BV56" s="123" t="s">
        <v>74</v>
      </c>
      <c r="BW56" s="123" t="s">
        <v>85</v>
      </c>
      <c r="BX56" s="123" t="s">
        <v>5</v>
      </c>
      <c r="CL56" s="123" t="s">
        <v>19</v>
      </c>
      <c r="CM56" s="123" t="s">
        <v>82</v>
      </c>
    </row>
    <row r="57" s="7" customFormat="1" ht="16.5" customHeight="1">
      <c r="A57" s="111" t="s">
        <v>76</v>
      </c>
      <c r="B57" s="112"/>
      <c r="C57" s="113"/>
      <c r="D57" s="114" t="s">
        <v>86</v>
      </c>
      <c r="E57" s="114"/>
      <c r="F57" s="114"/>
      <c r="G57" s="114"/>
      <c r="H57" s="114"/>
      <c r="I57" s="115"/>
      <c r="J57" s="114" t="s">
        <v>87</v>
      </c>
      <c r="K57" s="114"/>
      <c r="L57" s="114"/>
      <c r="M57" s="114"/>
      <c r="N57" s="114"/>
      <c r="O57" s="114"/>
      <c r="P57" s="114"/>
      <c r="Q57" s="114"/>
      <c r="R57" s="114"/>
      <c r="S57" s="114"/>
      <c r="T57" s="114"/>
      <c r="U57" s="114"/>
      <c r="V57" s="114"/>
      <c r="W57" s="114"/>
      <c r="X57" s="114"/>
      <c r="Y57" s="114"/>
      <c r="Z57" s="114"/>
      <c r="AA57" s="114"/>
      <c r="AB57" s="114"/>
      <c r="AC57" s="114"/>
      <c r="AD57" s="114"/>
      <c r="AE57" s="114"/>
      <c r="AF57" s="114"/>
      <c r="AG57" s="116">
        <f>'SO 102 - Propustky'!J30</f>
        <v>0</v>
      </c>
      <c r="AH57" s="115"/>
      <c r="AI57" s="115"/>
      <c r="AJ57" s="115"/>
      <c r="AK57" s="115"/>
      <c r="AL57" s="115"/>
      <c r="AM57" s="115"/>
      <c r="AN57" s="116">
        <f>SUM(AG57,AT57)</f>
        <v>0</v>
      </c>
      <c r="AO57" s="115"/>
      <c r="AP57" s="115"/>
      <c r="AQ57" s="117" t="s">
        <v>79</v>
      </c>
      <c r="AR57" s="118"/>
      <c r="AS57" s="119">
        <v>0</v>
      </c>
      <c r="AT57" s="120">
        <f>ROUND(SUM(AV57:AW57),2)</f>
        <v>0</v>
      </c>
      <c r="AU57" s="121">
        <f>'SO 102 - Propustky'!P89</f>
        <v>0</v>
      </c>
      <c r="AV57" s="120">
        <f>'SO 102 - Propustky'!J33</f>
        <v>0</v>
      </c>
      <c r="AW57" s="120">
        <f>'SO 102 - Propustky'!J34</f>
        <v>0</v>
      </c>
      <c r="AX57" s="120">
        <f>'SO 102 - Propustky'!J35</f>
        <v>0</v>
      </c>
      <c r="AY57" s="120">
        <f>'SO 102 - Propustky'!J36</f>
        <v>0</v>
      </c>
      <c r="AZ57" s="120">
        <f>'SO 102 - Propustky'!F33</f>
        <v>0</v>
      </c>
      <c r="BA57" s="120">
        <f>'SO 102 - Propustky'!F34</f>
        <v>0</v>
      </c>
      <c r="BB57" s="120">
        <f>'SO 102 - Propustky'!F35</f>
        <v>0</v>
      </c>
      <c r="BC57" s="120">
        <f>'SO 102 - Propustky'!F36</f>
        <v>0</v>
      </c>
      <c r="BD57" s="122">
        <f>'SO 102 - Propustky'!F37</f>
        <v>0</v>
      </c>
      <c r="BE57" s="7"/>
      <c r="BT57" s="123" t="s">
        <v>80</v>
      </c>
      <c r="BV57" s="123" t="s">
        <v>74</v>
      </c>
      <c r="BW57" s="123" t="s">
        <v>88</v>
      </c>
      <c r="BX57" s="123" t="s">
        <v>5</v>
      </c>
      <c r="CL57" s="123" t="s">
        <v>19</v>
      </c>
      <c r="CM57" s="123" t="s">
        <v>82</v>
      </c>
    </row>
    <row r="58" s="7" customFormat="1" ht="16.5" customHeight="1">
      <c r="A58" s="111" t="s">
        <v>76</v>
      </c>
      <c r="B58" s="112"/>
      <c r="C58" s="113"/>
      <c r="D58" s="114" t="s">
        <v>89</v>
      </c>
      <c r="E58" s="114"/>
      <c r="F58" s="114"/>
      <c r="G58" s="114"/>
      <c r="H58" s="114"/>
      <c r="I58" s="115"/>
      <c r="J58" s="114" t="s">
        <v>90</v>
      </c>
      <c r="K58" s="114"/>
      <c r="L58" s="114"/>
      <c r="M58" s="114"/>
      <c r="N58" s="114"/>
      <c r="O58" s="114"/>
      <c r="P58" s="114"/>
      <c r="Q58" s="114"/>
      <c r="R58" s="114"/>
      <c r="S58" s="114"/>
      <c r="T58" s="114"/>
      <c r="U58" s="114"/>
      <c r="V58" s="114"/>
      <c r="W58" s="114"/>
      <c r="X58" s="114"/>
      <c r="Y58" s="114"/>
      <c r="Z58" s="114"/>
      <c r="AA58" s="114"/>
      <c r="AB58" s="114"/>
      <c r="AC58" s="114"/>
      <c r="AD58" s="114"/>
      <c r="AE58" s="114"/>
      <c r="AF58" s="114"/>
      <c r="AG58" s="116">
        <f>'SO 201 - Zajištění svahů'!J30</f>
        <v>0</v>
      </c>
      <c r="AH58" s="115"/>
      <c r="AI58" s="115"/>
      <c r="AJ58" s="115"/>
      <c r="AK58" s="115"/>
      <c r="AL58" s="115"/>
      <c r="AM58" s="115"/>
      <c r="AN58" s="116">
        <f>SUM(AG58,AT58)</f>
        <v>0</v>
      </c>
      <c r="AO58" s="115"/>
      <c r="AP58" s="115"/>
      <c r="AQ58" s="117" t="s">
        <v>79</v>
      </c>
      <c r="AR58" s="118"/>
      <c r="AS58" s="124">
        <v>0</v>
      </c>
      <c r="AT58" s="125">
        <f>ROUND(SUM(AV58:AW58),2)</f>
        <v>0</v>
      </c>
      <c r="AU58" s="126">
        <f>'SO 201 - Zajištění svahů'!P85</f>
        <v>0</v>
      </c>
      <c r="AV58" s="125">
        <f>'SO 201 - Zajištění svahů'!J33</f>
        <v>0</v>
      </c>
      <c r="AW58" s="125">
        <f>'SO 201 - Zajištění svahů'!J34</f>
        <v>0</v>
      </c>
      <c r="AX58" s="125">
        <f>'SO 201 - Zajištění svahů'!J35</f>
        <v>0</v>
      </c>
      <c r="AY58" s="125">
        <f>'SO 201 - Zajištění svahů'!J36</f>
        <v>0</v>
      </c>
      <c r="AZ58" s="125">
        <f>'SO 201 - Zajištění svahů'!F33</f>
        <v>0</v>
      </c>
      <c r="BA58" s="125">
        <f>'SO 201 - Zajištění svahů'!F34</f>
        <v>0</v>
      </c>
      <c r="BB58" s="125">
        <f>'SO 201 - Zajištění svahů'!F35</f>
        <v>0</v>
      </c>
      <c r="BC58" s="125">
        <f>'SO 201 - Zajištění svahů'!F36</f>
        <v>0</v>
      </c>
      <c r="BD58" s="127">
        <f>'SO 201 - Zajištění svahů'!F37</f>
        <v>0</v>
      </c>
      <c r="BE58" s="7"/>
      <c r="BT58" s="123" t="s">
        <v>80</v>
      </c>
      <c r="BV58" s="123" t="s">
        <v>74</v>
      </c>
      <c r="BW58" s="123" t="s">
        <v>91</v>
      </c>
      <c r="BX58" s="123" t="s">
        <v>5</v>
      </c>
      <c r="CL58" s="123" t="s">
        <v>19</v>
      </c>
      <c r="CM58" s="123" t="s">
        <v>82</v>
      </c>
    </row>
    <row r="59" s="2" customFormat="1" ht="30" customHeight="1">
      <c r="A59" s="38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4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</row>
    <row r="60" s="2" customFormat="1" ht="6.96" customHeight="1">
      <c r="A60" s="38"/>
      <c r="B60" s="59"/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44"/>
      <c r="AS60" s="38"/>
      <c r="AT60" s="38"/>
      <c r="AU60" s="38"/>
      <c r="AV60" s="38"/>
      <c r="AW60" s="38"/>
      <c r="AX60" s="38"/>
      <c r="AY60" s="38"/>
      <c r="AZ60" s="38"/>
      <c r="BA60" s="38"/>
      <c r="BB60" s="38"/>
      <c r="BC60" s="38"/>
      <c r="BD60" s="38"/>
      <c r="BE60" s="38"/>
    </row>
  </sheetData>
  <sheetProtection sheet="1" formatColumns="0" formatRows="0" objects="1" scenarios="1" spinCount="100000" saltValue="C8CC64ww80Bbpt+st9O9XBXtkTFqDmoGgo+rt+nOoDzrqC2G6L9kGWBeYR+yxDdWYVaiXka7B6vmMQ0HBT+Jbg==" hashValue="4cRD/xVIqyn3fpI+y8kVb93TY5r9cPXNpdnX6VTjVEHmcqTIDe0jXYXPNaIY4oSE5H4Mjliwsx81ivTiaDf+qQ==" algorithmName="SHA-512" password="CC35"/>
  <mergeCells count="54">
    <mergeCell ref="L45:AO45"/>
    <mergeCell ref="AM47:AN47"/>
    <mergeCell ref="AM49:AP49"/>
    <mergeCell ref="AS49:AT51"/>
    <mergeCell ref="AM50:AP50"/>
    <mergeCell ref="C52:G52"/>
    <mergeCell ref="AG52:AM52"/>
    <mergeCell ref="I52:AF52"/>
    <mergeCell ref="AN52:AP52"/>
    <mergeCell ref="D55:H55"/>
    <mergeCell ref="AG55:AM55"/>
    <mergeCell ref="J55:AF55"/>
    <mergeCell ref="AN55:AP55"/>
    <mergeCell ref="J56:AF56"/>
    <mergeCell ref="D56:H56"/>
    <mergeCell ref="AG56:AM56"/>
    <mergeCell ref="AN56:AP56"/>
    <mergeCell ref="AN57:AP57"/>
    <mergeCell ref="D57:H57"/>
    <mergeCell ref="J57:AF57"/>
    <mergeCell ref="AG57:AM57"/>
    <mergeCell ref="AN58:AP58"/>
    <mergeCell ref="AG58:AM58"/>
    <mergeCell ref="D58:H58"/>
    <mergeCell ref="J58:AF58"/>
    <mergeCell ref="AG54:AM54"/>
    <mergeCell ref="AN54:AP54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55" location="'00 - VEDLEJŠÍ A OSTATNÍ N...'!C2" display="/"/>
    <hyperlink ref="A56" location="'SO 101 - Komunikace'!C2" display="/"/>
    <hyperlink ref="A57" location="'SO 102 - Propustky'!C2" display="/"/>
    <hyperlink ref="A58" location="'SO 201 - Zajištění svahů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81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="1" customFormat="1" ht="24.96" customHeight="1">
      <c r="B4" s="20"/>
      <c r="D4" s="130" t="s">
        <v>92</v>
      </c>
      <c r="L4" s="20"/>
      <c r="M4" s="13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32" t="s">
        <v>16</v>
      </c>
      <c r="L6" s="20"/>
    </row>
    <row r="7" s="1" customFormat="1" ht="16.5" customHeight="1">
      <c r="B7" s="20"/>
      <c r="E7" s="133" t="str">
        <f>'Rekapitulace stavby'!K6</f>
        <v>II-201 propustky Caltov - rekonstrukce</v>
      </c>
      <c r="F7" s="132"/>
      <c r="G7" s="132"/>
      <c r="H7" s="132"/>
      <c r="L7" s="20"/>
    </row>
    <row r="8" s="2" customFormat="1" ht="12" customHeight="1">
      <c r="A8" s="38"/>
      <c r="B8" s="44"/>
      <c r="C8" s="38"/>
      <c r="D8" s="132" t="s">
        <v>93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5" t="s">
        <v>94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9. 1. 2023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71.25" customHeight="1">
      <c r="A27" s="138"/>
      <c r="B27" s="139"/>
      <c r="C27" s="138"/>
      <c r="D27" s="138"/>
      <c r="E27" s="140" t="s">
        <v>95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ROUND(J81,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ROUND((SUM(BE81:BE100)),  2)</f>
        <v>0</v>
      </c>
      <c r="G33" s="38"/>
      <c r="H33" s="38"/>
      <c r="I33" s="148">
        <v>0.20999999999999999</v>
      </c>
      <c r="J33" s="147">
        <f>ROUND(((SUM(BE81:BE100))*I33),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2" t="s">
        <v>44</v>
      </c>
      <c r="F34" s="147">
        <f>ROUND((SUM(BF81:BF100)),  2)</f>
        <v>0</v>
      </c>
      <c r="G34" s="38"/>
      <c r="H34" s="38"/>
      <c r="I34" s="148">
        <v>0.14999999999999999</v>
      </c>
      <c r="J34" s="147">
        <f>ROUND(((SUM(BF81:BF100))*I34),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45</v>
      </c>
      <c r="F35" s="147">
        <f>ROUND((SUM(BG81:BG100)),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46</v>
      </c>
      <c r="F36" s="147">
        <f>ROUND((SUM(BH81:BH100)),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47</v>
      </c>
      <c r="F37" s="147">
        <f>ROUND((SUM(BI81:BI100)),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hidden="1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hidden="1" s="2" customFormat="1" ht="24.96" customHeight="1">
      <c r="A45" s="38"/>
      <c r="B45" s="39"/>
      <c r="C45" s="23" t="s">
        <v>96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hidden="1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hidden="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hidden="1" s="2" customFormat="1" ht="16.5" customHeight="1">
      <c r="A48" s="38"/>
      <c r="B48" s="39"/>
      <c r="C48" s="40"/>
      <c r="D48" s="40"/>
      <c r="E48" s="160" t="str">
        <f>E7</f>
        <v>II-201 propustky Caltov - rekonstrukce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hidden="1" s="2" customFormat="1" ht="12" customHeight="1">
      <c r="A49" s="38"/>
      <c r="B49" s="39"/>
      <c r="C49" s="32" t="s">
        <v>93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hidden="1" s="2" customFormat="1" ht="16.5" customHeight="1">
      <c r="A50" s="38"/>
      <c r="B50" s="39"/>
      <c r="C50" s="40"/>
      <c r="D50" s="40"/>
      <c r="E50" s="69" t="str">
        <f>E9</f>
        <v>00 - VEDLEJŠÍ A OSTATNÍ NÁKLADY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hidden="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hidden="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9. 1. 2023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hidden="1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hidden="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</v>
      </c>
      <c r="G54" s="40"/>
      <c r="H54" s="40"/>
      <c r="I54" s="32" t="s">
        <v>31</v>
      </c>
      <c r="J54" s="36" t="str">
        <f>E21</f>
        <v>VALBEK, spol. s 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hidden="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ROMAN MITAS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hidden="1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hidden="1" s="2" customFormat="1" ht="29.28" customHeight="1">
      <c r="A57" s="38"/>
      <c r="B57" s="39"/>
      <c r="C57" s="161" t="s">
        <v>97</v>
      </c>
      <c r="D57" s="162"/>
      <c r="E57" s="162"/>
      <c r="F57" s="162"/>
      <c r="G57" s="162"/>
      <c r="H57" s="162"/>
      <c r="I57" s="162"/>
      <c r="J57" s="163" t="s">
        <v>98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hidden="1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hidden="1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J81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99</v>
      </c>
    </row>
    <row r="60" hidden="1" s="9" customFormat="1" ht="24.96" customHeight="1">
      <c r="A60" s="9"/>
      <c r="B60" s="165"/>
      <c r="C60" s="166"/>
      <c r="D60" s="167" t="s">
        <v>100</v>
      </c>
      <c r="E60" s="168"/>
      <c r="F60" s="168"/>
      <c r="G60" s="168"/>
      <c r="H60" s="168"/>
      <c r="I60" s="168"/>
      <c r="J60" s="169">
        <f>J82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9" customFormat="1" ht="24.96" customHeight="1">
      <c r="A61" s="9"/>
      <c r="B61" s="165"/>
      <c r="C61" s="166"/>
      <c r="D61" s="167" t="s">
        <v>101</v>
      </c>
      <c r="E61" s="168"/>
      <c r="F61" s="168"/>
      <c r="G61" s="168"/>
      <c r="H61" s="168"/>
      <c r="I61" s="168"/>
      <c r="J61" s="169">
        <f>J89</f>
        <v>0</v>
      </c>
      <c r="K61" s="166"/>
      <c r="L61" s="170"/>
      <c r="S61" s="9"/>
      <c r="T61" s="9"/>
      <c r="U61" s="9"/>
      <c r="V61" s="9"/>
      <c r="W61" s="9"/>
      <c r="X61" s="9"/>
      <c r="Y61" s="9"/>
      <c r="Z61" s="9"/>
      <c r="AA61" s="9"/>
      <c r="AB61" s="9"/>
      <c r="AC61" s="9"/>
      <c r="AD61" s="9"/>
      <c r="AE61" s="9"/>
    </row>
    <row r="62" hidden="1" s="2" customFormat="1" ht="21.84" customHeight="1">
      <c r="A62" s="38"/>
      <c r="B62" s="39"/>
      <c r="C62" s="40"/>
      <c r="D62" s="40"/>
      <c r="E62" s="40"/>
      <c r="F62" s="40"/>
      <c r="G62" s="40"/>
      <c r="H62" s="40"/>
      <c r="I62" s="40"/>
      <c r="J62" s="40"/>
      <c r="K62" s="40"/>
      <c r="L62" s="134"/>
      <c r="S62" s="38"/>
      <c r="T62" s="38"/>
      <c r="U62" s="38"/>
      <c r="V62" s="38"/>
      <c r="W62" s="38"/>
      <c r="X62" s="38"/>
      <c r="Y62" s="38"/>
      <c r="Z62" s="38"/>
      <c r="AA62" s="38"/>
      <c r="AB62" s="38"/>
      <c r="AC62" s="38"/>
      <c r="AD62" s="38"/>
      <c r="AE62" s="38"/>
    </row>
    <row r="63" hidden="1" s="2" customFormat="1" ht="6.96" customHeight="1">
      <c r="A63" s="38"/>
      <c r="B63" s="59"/>
      <c r="C63" s="60"/>
      <c r="D63" s="60"/>
      <c r="E63" s="60"/>
      <c r="F63" s="60"/>
      <c r="G63" s="60"/>
      <c r="H63" s="60"/>
      <c r="I63" s="60"/>
      <c r="J63" s="60"/>
      <c r="K63" s="60"/>
      <c r="L63" s="134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hidden="1"/>
    <row r="65" hidden="1"/>
    <row r="66" hidden="1"/>
    <row r="67" s="2" customFormat="1" ht="6.96" customHeight="1">
      <c r="A67" s="38"/>
      <c r="B67" s="61"/>
      <c r="C67" s="62"/>
      <c r="D67" s="62"/>
      <c r="E67" s="62"/>
      <c r="F67" s="62"/>
      <c r="G67" s="62"/>
      <c r="H67" s="62"/>
      <c r="I67" s="62"/>
      <c r="J67" s="62"/>
      <c r="K67" s="62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="2" customFormat="1" ht="24.96" customHeight="1">
      <c r="A68" s="38"/>
      <c r="B68" s="39"/>
      <c r="C68" s="23" t="s">
        <v>102</v>
      </c>
      <c r="D68" s="40"/>
      <c r="E68" s="40"/>
      <c r="F68" s="40"/>
      <c r="G68" s="40"/>
      <c r="H68" s="40"/>
      <c r="I68" s="40"/>
      <c r="J68" s="40"/>
      <c r="K68" s="40"/>
      <c r="L68" s="134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="2" customFormat="1" ht="6.96" customHeight="1">
      <c r="A69" s="38"/>
      <c r="B69" s="39"/>
      <c r="C69" s="40"/>
      <c r="D69" s="40"/>
      <c r="E69" s="40"/>
      <c r="F69" s="40"/>
      <c r="G69" s="40"/>
      <c r="H69" s="40"/>
      <c r="I69" s="40"/>
      <c r="J69" s="40"/>
      <c r="K69" s="40"/>
      <c r="L69" s="134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="2" customFormat="1" ht="12" customHeight="1">
      <c r="A70" s="38"/>
      <c r="B70" s="39"/>
      <c r="C70" s="32" t="s">
        <v>16</v>
      </c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="2" customFormat="1" ht="16.5" customHeight="1">
      <c r="A71" s="38"/>
      <c r="B71" s="39"/>
      <c r="C71" s="40"/>
      <c r="D71" s="40"/>
      <c r="E71" s="160" t="str">
        <f>E7</f>
        <v>II-201 propustky Caltov - rekonstrukce</v>
      </c>
      <c r="F71" s="32"/>
      <c r="G71" s="32"/>
      <c r="H71" s="32"/>
      <c r="I71" s="40"/>
      <c r="J71" s="40"/>
      <c r="K71" s="4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12" customHeight="1">
      <c r="A72" s="38"/>
      <c r="B72" s="39"/>
      <c r="C72" s="32" t="s">
        <v>93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16.5" customHeight="1">
      <c r="A73" s="38"/>
      <c r="B73" s="39"/>
      <c r="C73" s="40"/>
      <c r="D73" s="40"/>
      <c r="E73" s="69" t="str">
        <f>E9</f>
        <v>00 - VEDLEJŠÍ A OSTATNÍ NÁKLADY</v>
      </c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6.96" customHeight="1">
      <c r="A74" s="38"/>
      <c r="B74" s="39"/>
      <c r="C74" s="40"/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2" customHeight="1">
      <c r="A75" s="38"/>
      <c r="B75" s="39"/>
      <c r="C75" s="32" t="s">
        <v>21</v>
      </c>
      <c r="D75" s="40"/>
      <c r="E75" s="40"/>
      <c r="F75" s="27" t="str">
        <f>F12</f>
        <v xml:space="preserve"> </v>
      </c>
      <c r="G75" s="40"/>
      <c r="H75" s="40"/>
      <c r="I75" s="32" t="s">
        <v>23</v>
      </c>
      <c r="J75" s="72" t="str">
        <f>IF(J12="","",J12)</f>
        <v>9. 1. 2023</v>
      </c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6.96" customHeight="1">
      <c r="A76" s="38"/>
      <c r="B76" s="39"/>
      <c r="C76" s="40"/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5.15" customHeight="1">
      <c r="A77" s="38"/>
      <c r="B77" s="39"/>
      <c r="C77" s="32" t="s">
        <v>25</v>
      </c>
      <c r="D77" s="40"/>
      <c r="E77" s="40"/>
      <c r="F77" s="27" t="str">
        <f>E15</f>
        <v>Správa a údržba silnic Plzeňského kraje</v>
      </c>
      <c r="G77" s="40"/>
      <c r="H77" s="40"/>
      <c r="I77" s="32" t="s">
        <v>31</v>
      </c>
      <c r="J77" s="36" t="str">
        <f>E21</f>
        <v>VALBEK, spol. s r.o.</v>
      </c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5.15" customHeight="1">
      <c r="A78" s="38"/>
      <c r="B78" s="39"/>
      <c r="C78" s="32" t="s">
        <v>29</v>
      </c>
      <c r="D78" s="40"/>
      <c r="E78" s="40"/>
      <c r="F78" s="27" t="str">
        <f>IF(E18="","",E18)</f>
        <v>Vyplň údaj</v>
      </c>
      <c r="G78" s="40"/>
      <c r="H78" s="40"/>
      <c r="I78" s="32" t="s">
        <v>34</v>
      </c>
      <c r="J78" s="36" t="str">
        <f>E24</f>
        <v>ROMAN MITAS</v>
      </c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0.32" customHeight="1">
      <c r="A79" s="38"/>
      <c r="B79" s="39"/>
      <c r="C79" s="40"/>
      <c r="D79" s="40"/>
      <c r="E79" s="40"/>
      <c r="F79" s="40"/>
      <c r="G79" s="40"/>
      <c r="H79" s="40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10" customFormat="1" ht="29.28" customHeight="1">
      <c r="A80" s="171"/>
      <c r="B80" s="172"/>
      <c r="C80" s="173" t="s">
        <v>103</v>
      </c>
      <c r="D80" s="174" t="s">
        <v>57</v>
      </c>
      <c r="E80" s="174" t="s">
        <v>53</v>
      </c>
      <c r="F80" s="174" t="s">
        <v>54</v>
      </c>
      <c r="G80" s="174" t="s">
        <v>104</v>
      </c>
      <c r="H80" s="174" t="s">
        <v>105</v>
      </c>
      <c r="I80" s="174" t="s">
        <v>106</v>
      </c>
      <c r="J80" s="174" t="s">
        <v>98</v>
      </c>
      <c r="K80" s="175" t="s">
        <v>107</v>
      </c>
      <c r="L80" s="176"/>
      <c r="M80" s="92" t="s">
        <v>19</v>
      </c>
      <c r="N80" s="93" t="s">
        <v>42</v>
      </c>
      <c r="O80" s="93" t="s">
        <v>108</v>
      </c>
      <c r="P80" s="93" t="s">
        <v>109</v>
      </c>
      <c r="Q80" s="93" t="s">
        <v>110</v>
      </c>
      <c r="R80" s="93" t="s">
        <v>111</v>
      </c>
      <c r="S80" s="93" t="s">
        <v>112</v>
      </c>
      <c r="T80" s="94" t="s">
        <v>113</v>
      </c>
      <c r="U80" s="171"/>
      <c r="V80" s="171"/>
      <c r="W80" s="171"/>
      <c r="X80" s="171"/>
      <c r="Y80" s="171"/>
      <c r="Z80" s="171"/>
      <c r="AA80" s="171"/>
      <c r="AB80" s="171"/>
      <c r="AC80" s="171"/>
      <c r="AD80" s="171"/>
      <c r="AE80" s="171"/>
    </row>
    <row r="81" s="2" customFormat="1" ht="22.8" customHeight="1">
      <c r="A81" s="38"/>
      <c r="B81" s="39"/>
      <c r="C81" s="99" t="s">
        <v>114</v>
      </c>
      <c r="D81" s="40"/>
      <c r="E81" s="40"/>
      <c r="F81" s="40"/>
      <c r="G81" s="40"/>
      <c r="H81" s="40"/>
      <c r="I81" s="40"/>
      <c r="J81" s="177">
        <f>BK81</f>
        <v>0</v>
      </c>
      <c r="K81" s="40"/>
      <c r="L81" s="44"/>
      <c r="M81" s="95"/>
      <c r="N81" s="178"/>
      <c r="O81" s="96"/>
      <c r="P81" s="179">
        <f>P82+P89</f>
        <v>0</v>
      </c>
      <c r="Q81" s="96"/>
      <c r="R81" s="179">
        <f>R82+R89</f>
        <v>0</v>
      </c>
      <c r="S81" s="96"/>
      <c r="T81" s="180">
        <f>T82+T89</f>
        <v>0</v>
      </c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71</v>
      </c>
      <c r="AU81" s="17" t="s">
        <v>99</v>
      </c>
      <c r="BK81" s="181">
        <f>BK82+BK89</f>
        <v>0</v>
      </c>
    </row>
    <row r="82" s="11" customFormat="1" ht="25.92" customHeight="1">
      <c r="A82" s="11"/>
      <c r="B82" s="182"/>
      <c r="C82" s="183"/>
      <c r="D82" s="184" t="s">
        <v>71</v>
      </c>
      <c r="E82" s="185" t="s">
        <v>115</v>
      </c>
      <c r="F82" s="185" t="s">
        <v>116</v>
      </c>
      <c r="G82" s="183"/>
      <c r="H82" s="183"/>
      <c r="I82" s="186"/>
      <c r="J82" s="187">
        <f>BK82</f>
        <v>0</v>
      </c>
      <c r="K82" s="183"/>
      <c r="L82" s="188"/>
      <c r="M82" s="189"/>
      <c r="N82" s="190"/>
      <c r="O82" s="190"/>
      <c r="P82" s="191">
        <f>SUM(P83:P88)</f>
        <v>0</v>
      </c>
      <c r="Q82" s="190"/>
      <c r="R82" s="191">
        <f>SUM(R83:R88)</f>
        <v>0</v>
      </c>
      <c r="S82" s="190"/>
      <c r="T82" s="192">
        <f>SUM(T83:T88)</f>
        <v>0</v>
      </c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R82" s="193" t="s">
        <v>80</v>
      </c>
      <c r="AT82" s="194" t="s">
        <v>71</v>
      </c>
      <c r="AU82" s="194" t="s">
        <v>72</v>
      </c>
      <c r="AY82" s="193" t="s">
        <v>117</v>
      </c>
      <c r="BK82" s="195">
        <f>SUM(BK83:BK88)</f>
        <v>0</v>
      </c>
    </row>
    <row r="83" s="2" customFormat="1" ht="16.5" customHeight="1">
      <c r="A83" s="38"/>
      <c r="B83" s="39"/>
      <c r="C83" s="196" t="s">
        <v>80</v>
      </c>
      <c r="D83" s="196" t="s">
        <v>118</v>
      </c>
      <c r="E83" s="197" t="s">
        <v>119</v>
      </c>
      <c r="F83" s="198" t="s">
        <v>120</v>
      </c>
      <c r="G83" s="199" t="s">
        <v>121</v>
      </c>
      <c r="H83" s="200">
        <v>1</v>
      </c>
      <c r="I83" s="201"/>
      <c r="J83" s="200">
        <f>ROUND(I83*H83,1)</f>
        <v>0</v>
      </c>
      <c r="K83" s="198" t="s">
        <v>122</v>
      </c>
      <c r="L83" s="44"/>
      <c r="M83" s="202" t="s">
        <v>19</v>
      </c>
      <c r="N83" s="203" t="s">
        <v>43</v>
      </c>
      <c r="O83" s="84"/>
      <c r="P83" s="204">
        <f>O83*H83</f>
        <v>0</v>
      </c>
      <c r="Q83" s="204">
        <v>0</v>
      </c>
      <c r="R83" s="204">
        <f>Q83*H83</f>
        <v>0</v>
      </c>
      <c r="S83" s="204">
        <v>0</v>
      </c>
      <c r="T83" s="205">
        <f>S83*H83</f>
        <v>0</v>
      </c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R83" s="206" t="s">
        <v>123</v>
      </c>
      <c r="AT83" s="206" t="s">
        <v>118</v>
      </c>
      <c r="AU83" s="206" t="s">
        <v>80</v>
      </c>
      <c r="AY83" s="17" t="s">
        <v>117</v>
      </c>
      <c r="BE83" s="207">
        <f>IF(N83="základní",J83,0)</f>
        <v>0</v>
      </c>
      <c r="BF83" s="207">
        <f>IF(N83="snížená",J83,0)</f>
        <v>0</v>
      </c>
      <c r="BG83" s="207">
        <f>IF(N83="zákl. přenesená",J83,0)</f>
        <v>0</v>
      </c>
      <c r="BH83" s="207">
        <f>IF(N83="sníž. přenesená",J83,0)</f>
        <v>0</v>
      </c>
      <c r="BI83" s="207">
        <f>IF(N83="nulová",J83,0)</f>
        <v>0</v>
      </c>
      <c r="BJ83" s="17" t="s">
        <v>80</v>
      </c>
      <c r="BK83" s="207">
        <f>ROUND(I83*H83,1)</f>
        <v>0</v>
      </c>
      <c r="BL83" s="17" t="s">
        <v>123</v>
      </c>
      <c r="BM83" s="206" t="s">
        <v>124</v>
      </c>
    </row>
    <row r="84" s="2" customFormat="1">
      <c r="A84" s="38"/>
      <c r="B84" s="39"/>
      <c r="C84" s="40"/>
      <c r="D84" s="208" t="s">
        <v>125</v>
      </c>
      <c r="E84" s="40"/>
      <c r="F84" s="209" t="s">
        <v>126</v>
      </c>
      <c r="G84" s="40"/>
      <c r="H84" s="40"/>
      <c r="I84" s="210"/>
      <c r="J84" s="40"/>
      <c r="K84" s="40"/>
      <c r="L84" s="44"/>
      <c r="M84" s="211"/>
      <c r="N84" s="212"/>
      <c r="O84" s="84"/>
      <c r="P84" s="84"/>
      <c r="Q84" s="84"/>
      <c r="R84" s="84"/>
      <c r="S84" s="84"/>
      <c r="T84" s="85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T84" s="17" t="s">
        <v>125</v>
      </c>
      <c r="AU84" s="17" t="s">
        <v>80</v>
      </c>
    </row>
    <row r="85" s="2" customFormat="1" ht="16.5" customHeight="1">
      <c r="A85" s="38"/>
      <c r="B85" s="39"/>
      <c r="C85" s="196" t="s">
        <v>82</v>
      </c>
      <c r="D85" s="196" t="s">
        <v>118</v>
      </c>
      <c r="E85" s="197" t="s">
        <v>127</v>
      </c>
      <c r="F85" s="198" t="s">
        <v>128</v>
      </c>
      <c r="G85" s="199" t="s">
        <v>121</v>
      </c>
      <c r="H85" s="200">
        <v>1</v>
      </c>
      <c r="I85" s="201"/>
      <c r="J85" s="200">
        <f>ROUND(I85*H85,1)</f>
        <v>0</v>
      </c>
      <c r="K85" s="198" t="s">
        <v>122</v>
      </c>
      <c r="L85" s="44"/>
      <c r="M85" s="202" t="s">
        <v>19</v>
      </c>
      <c r="N85" s="203" t="s">
        <v>43</v>
      </c>
      <c r="O85" s="84"/>
      <c r="P85" s="204">
        <f>O85*H85</f>
        <v>0</v>
      </c>
      <c r="Q85" s="204">
        <v>0</v>
      </c>
      <c r="R85" s="204">
        <f>Q85*H85</f>
        <v>0</v>
      </c>
      <c r="S85" s="204">
        <v>0</v>
      </c>
      <c r="T85" s="205">
        <f>S85*H85</f>
        <v>0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R85" s="206" t="s">
        <v>123</v>
      </c>
      <c r="AT85" s="206" t="s">
        <v>118</v>
      </c>
      <c r="AU85" s="206" t="s">
        <v>80</v>
      </c>
      <c r="AY85" s="17" t="s">
        <v>117</v>
      </c>
      <c r="BE85" s="207">
        <f>IF(N85="základní",J85,0)</f>
        <v>0</v>
      </c>
      <c r="BF85" s="207">
        <f>IF(N85="snížená",J85,0)</f>
        <v>0</v>
      </c>
      <c r="BG85" s="207">
        <f>IF(N85="zákl. přenesená",J85,0)</f>
        <v>0</v>
      </c>
      <c r="BH85" s="207">
        <f>IF(N85="sníž. přenesená",J85,0)</f>
        <v>0</v>
      </c>
      <c r="BI85" s="207">
        <f>IF(N85="nulová",J85,0)</f>
        <v>0</v>
      </c>
      <c r="BJ85" s="17" t="s">
        <v>80</v>
      </c>
      <c r="BK85" s="207">
        <f>ROUND(I85*H85,1)</f>
        <v>0</v>
      </c>
      <c r="BL85" s="17" t="s">
        <v>123</v>
      </c>
      <c r="BM85" s="206" t="s">
        <v>129</v>
      </c>
    </row>
    <row r="86" s="2" customFormat="1">
      <c r="A86" s="38"/>
      <c r="B86" s="39"/>
      <c r="C86" s="40"/>
      <c r="D86" s="208" t="s">
        <v>125</v>
      </c>
      <c r="E86" s="40"/>
      <c r="F86" s="209" t="s">
        <v>130</v>
      </c>
      <c r="G86" s="40"/>
      <c r="H86" s="40"/>
      <c r="I86" s="210"/>
      <c r="J86" s="40"/>
      <c r="K86" s="40"/>
      <c r="L86" s="44"/>
      <c r="M86" s="211"/>
      <c r="N86" s="212"/>
      <c r="O86" s="84"/>
      <c r="P86" s="84"/>
      <c r="Q86" s="84"/>
      <c r="R86" s="84"/>
      <c r="S86" s="84"/>
      <c r="T86" s="85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T86" s="17" t="s">
        <v>125</v>
      </c>
      <c r="AU86" s="17" t="s">
        <v>80</v>
      </c>
    </row>
    <row r="87" s="2" customFormat="1" ht="16.5" customHeight="1">
      <c r="A87" s="38"/>
      <c r="B87" s="39"/>
      <c r="C87" s="196" t="s">
        <v>131</v>
      </c>
      <c r="D87" s="196" t="s">
        <v>118</v>
      </c>
      <c r="E87" s="197" t="s">
        <v>132</v>
      </c>
      <c r="F87" s="198" t="s">
        <v>133</v>
      </c>
      <c r="G87" s="199" t="s">
        <v>134</v>
      </c>
      <c r="H87" s="200">
        <v>1</v>
      </c>
      <c r="I87" s="201"/>
      <c r="J87" s="200">
        <f>ROUND(I87*H87,1)</f>
        <v>0</v>
      </c>
      <c r="K87" s="198" t="s">
        <v>122</v>
      </c>
      <c r="L87" s="44"/>
      <c r="M87" s="202" t="s">
        <v>19</v>
      </c>
      <c r="N87" s="203" t="s">
        <v>43</v>
      </c>
      <c r="O87" s="84"/>
      <c r="P87" s="204">
        <f>O87*H87</f>
        <v>0</v>
      </c>
      <c r="Q87" s="204">
        <v>0</v>
      </c>
      <c r="R87" s="204">
        <f>Q87*H87</f>
        <v>0</v>
      </c>
      <c r="S87" s="204">
        <v>0</v>
      </c>
      <c r="T87" s="205">
        <f>S87*H87</f>
        <v>0</v>
      </c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R87" s="206" t="s">
        <v>123</v>
      </c>
      <c r="AT87" s="206" t="s">
        <v>118</v>
      </c>
      <c r="AU87" s="206" t="s">
        <v>80</v>
      </c>
      <c r="AY87" s="17" t="s">
        <v>117</v>
      </c>
      <c r="BE87" s="207">
        <f>IF(N87="základní",J87,0)</f>
        <v>0</v>
      </c>
      <c r="BF87" s="207">
        <f>IF(N87="snížená",J87,0)</f>
        <v>0</v>
      </c>
      <c r="BG87" s="207">
        <f>IF(N87="zákl. přenesená",J87,0)</f>
        <v>0</v>
      </c>
      <c r="BH87" s="207">
        <f>IF(N87="sníž. přenesená",J87,0)</f>
        <v>0</v>
      </c>
      <c r="BI87" s="207">
        <f>IF(N87="nulová",J87,0)</f>
        <v>0</v>
      </c>
      <c r="BJ87" s="17" t="s">
        <v>80</v>
      </c>
      <c r="BK87" s="207">
        <f>ROUND(I87*H87,1)</f>
        <v>0</v>
      </c>
      <c r="BL87" s="17" t="s">
        <v>123</v>
      </c>
      <c r="BM87" s="206" t="s">
        <v>135</v>
      </c>
    </row>
    <row r="88" s="2" customFormat="1">
      <c r="A88" s="38"/>
      <c r="B88" s="39"/>
      <c r="C88" s="40"/>
      <c r="D88" s="208" t="s">
        <v>125</v>
      </c>
      <c r="E88" s="40"/>
      <c r="F88" s="209" t="s">
        <v>136</v>
      </c>
      <c r="G88" s="40"/>
      <c r="H88" s="40"/>
      <c r="I88" s="210"/>
      <c r="J88" s="40"/>
      <c r="K88" s="40"/>
      <c r="L88" s="44"/>
      <c r="M88" s="211"/>
      <c r="N88" s="212"/>
      <c r="O88" s="84"/>
      <c r="P88" s="84"/>
      <c r="Q88" s="84"/>
      <c r="R88" s="84"/>
      <c r="S88" s="84"/>
      <c r="T88" s="85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T88" s="17" t="s">
        <v>125</v>
      </c>
      <c r="AU88" s="17" t="s">
        <v>80</v>
      </c>
    </row>
    <row r="89" s="11" customFormat="1" ht="25.92" customHeight="1">
      <c r="A89" s="11"/>
      <c r="B89" s="182"/>
      <c r="C89" s="183"/>
      <c r="D89" s="184" t="s">
        <v>71</v>
      </c>
      <c r="E89" s="185" t="s">
        <v>137</v>
      </c>
      <c r="F89" s="185" t="s">
        <v>138</v>
      </c>
      <c r="G89" s="183"/>
      <c r="H89" s="183"/>
      <c r="I89" s="186"/>
      <c r="J89" s="187">
        <f>BK89</f>
        <v>0</v>
      </c>
      <c r="K89" s="183"/>
      <c r="L89" s="188"/>
      <c r="M89" s="189"/>
      <c r="N89" s="190"/>
      <c r="O89" s="190"/>
      <c r="P89" s="191">
        <f>SUM(P90:P100)</f>
        <v>0</v>
      </c>
      <c r="Q89" s="190"/>
      <c r="R89" s="191">
        <f>SUM(R90:R100)</f>
        <v>0</v>
      </c>
      <c r="S89" s="190"/>
      <c r="T89" s="192">
        <f>SUM(T90:T100)</f>
        <v>0</v>
      </c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R89" s="193" t="s">
        <v>80</v>
      </c>
      <c r="AT89" s="194" t="s">
        <v>71</v>
      </c>
      <c r="AU89" s="194" t="s">
        <v>72</v>
      </c>
      <c r="AY89" s="193" t="s">
        <v>117</v>
      </c>
      <c r="BK89" s="195">
        <f>SUM(BK90:BK100)</f>
        <v>0</v>
      </c>
    </row>
    <row r="90" s="2" customFormat="1" ht="16.5" customHeight="1">
      <c r="A90" s="38"/>
      <c r="B90" s="39"/>
      <c r="C90" s="196" t="s">
        <v>139</v>
      </c>
      <c r="D90" s="196" t="s">
        <v>118</v>
      </c>
      <c r="E90" s="197" t="s">
        <v>140</v>
      </c>
      <c r="F90" s="198" t="s">
        <v>141</v>
      </c>
      <c r="G90" s="199" t="s">
        <v>121</v>
      </c>
      <c r="H90" s="200">
        <v>1</v>
      </c>
      <c r="I90" s="201"/>
      <c r="J90" s="200">
        <f>ROUND(I90*H90,1)</f>
        <v>0</v>
      </c>
      <c r="K90" s="198" t="s">
        <v>122</v>
      </c>
      <c r="L90" s="44"/>
      <c r="M90" s="202" t="s">
        <v>19</v>
      </c>
      <c r="N90" s="203" t="s">
        <v>43</v>
      </c>
      <c r="O90" s="84"/>
      <c r="P90" s="204">
        <f>O90*H90</f>
        <v>0</v>
      </c>
      <c r="Q90" s="204">
        <v>0</v>
      </c>
      <c r="R90" s="204">
        <f>Q90*H90</f>
        <v>0</v>
      </c>
      <c r="S90" s="204">
        <v>0</v>
      </c>
      <c r="T90" s="205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6" t="s">
        <v>123</v>
      </c>
      <c r="AT90" s="206" t="s">
        <v>118</v>
      </c>
      <c r="AU90" s="206" t="s">
        <v>80</v>
      </c>
      <c r="AY90" s="17" t="s">
        <v>117</v>
      </c>
      <c r="BE90" s="207">
        <f>IF(N90="základní",J90,0)</f>
        <v>0</v>
      </c>
      <c r="BF90" s="207">
        <f>IF(N90="snížená",J90,0)</f>
        <v>0</v>
      </c>
      <c r="BG90" s="207">
        <f>IF(N90="zákl. přenesená",J90,0)</f>
        <v>0</v>
      </c>
      <c r="BH90" s="207">
        <f>IF(N90="sníž. přenesená",J90,0)</f>
        <v>0</v>
      </c>
      <c r="BI90" s="207">
        <f>IF(N90="nulová",J90,0)</f>
        <v>0</v>
      </c>
      <c r="BJ90" s="17" t="s">
        <v>80</v>
      </c>
      <c r="BK90" s="207">
        <f>ROUND(I90*H90,1)</f>
        <v>0</v>
      </c>
      <c r="BL90" s="17" t="s">
        <v>123</v>
      </c>
      <c r="BM90" s="206" t="s">
        <v>142</v>
      </c>
    </row>
    <row r="91" s="2" customFormat="1">
      <c r="A91" s="38"/>
      <c r="B91" s="39"/>
      <c r="C91" s="40"/>
      <c r="D91" s="208" t="s">
        <v>125</v>
      </c>
      <c r="E91" s="40"/>
      <c r="F91" s="209" t="s">
        <v>143</v>
      </c>
      <c r="G91" s="40"/>
      <c r="H91" s="40"/>
      <c r="I91" s="210"/>
      <c r="J91" s="40"/>
      <c r="K91" s="40"/>
      <c r="L91" s="44"/>
      <c r="M91" s="211"/>
      <c r="N91" s="212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125</v>
      </c>
      <c r="AU91" s="17" t="s">
        <v>80</v>
      </c>
    </row>
    <row r="92" s="2" customFormat="1" ht="16.5" customHeight="1">
      <c r="A92" s="38"/>
      <c r="B92" s="39"/>
      <c r="C92" s="196" t="s">
        <v>144</v>
      </c>
      <c r="D92" s="196" t="s">
        <v>118</v>
      </c>
      <c r="E92" s="197" t="s">
        <v>145</v>
      </c>
      <c r="F92" s="198" t="s">
        <v>146</v>
      </c>
      <c r="G92" s="199" t="s">
        <v>121</v>
      </c>
      <c r="H92" s="200">
        <v>1</v>
      </c>
      <c r="I92" s="201"/>
      <c r="J92" s="200">
        <f>ROUND(I92*H92,1)</f>
        <v>0</v>
      </c>
      <c r="K92" s="198" t="s">
        <v>122</v>
      </c>
      <c r="L92" s="44"/>
      <c r="M92" s="202" t="s">
        <v>19</v>
      </c>
      <c r="N92" s="203" t="s">
        <v>43</v>
      </c>
      <c r="O92" s="84"/>
      <c r="P92" s="204">
        <f>O92*H92</f>
        <v>0</v>
      </c>
      <c r="Q92" s="204">
        <v>0</v>
      </c>
      <c r="R92" s="204">
        <f>Q92*H92</f>
        <v>0</v>
      </c>
      <c r="S92" s="204">
        <v>0</v>
      </c>
      <c r="T92" s="20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6" t="s">
        <v>123</v>
      </c>
      <c r="AT92" s="206" t="s">
        <v>118</v>
      </c>
      <c r="AU92" s="206" t="s">
        <v>80</v>
      </c>
      <c r="AY92" s="17" t="s">
        <v>117</v>
      </c>
      <c r="BE92" s="207">
        <f>IF(N92="základní",J92,0)</f>
        <v>0</v>
      </c>
      <c r="BF92" s="207">
        <f>IF(N92="snížená",J92,0)</f>
        <v>0</v>
      </c>
      <c r="BG92" s="207">
        <f>IF(N92="zákl. přenesená",J92,0)</f>
        <v>0</v>
      </c>
      <c r="BH92" s="207">
        <f>IF(N92="sníž. přenesená",J92,0)</f>
        <v>0</v>
      </c>
      <c r="BI92" s="207">
        <f>IF(N92="nulová",J92,0)</f>
        <v>0</v>
      </c>
      <c r="BJ92" s="17" t="s">
        <v>80</v>
      </c>
      <c r="BK92" s="207">
        <f>ROUND(I92*H92,1)</f>
        <v>0</v>
      </c>
      <c r="BL92" s="17" t="s">
        <v>123</v>
      </c>
      <c r="BM92" s="206" t="s">
        <v>147</v>
      </c>
    </row>
    <row r="93" s="2" customFormat="1">
      <c r="A93" s="38"/>
      <c r="B93" s="39"/>
      <c r="C93" s="40"/>
      <c r="D93" s="208" t="s">
        <v>125</v>
      </c>
      <c r="E93" s="40"/>
      <c r="F93" s="209" t="s">
        <v>148</v>
      </c>
      <c r="G93" s="40"/>
      <c r="H93" s="40"/>
      <c r="I93" s="210"/>
      <c r="J93" s="40"/>
      <c r="K93" s="40"/>
      <c r="L93" s="44"/>
      <c r="M93" s="211"/>
      <c r="N93" s="212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125</v>
      </c>
      <c r="AU93" s="17" t="s">
        <v>80</v>
      </c>
    </row>
    <row r="94" s="2" customFormat="1" ht="16.5" customHeight="1">
      <c r="A94" s="38"/>
      <c r="B94" s="39"/>
      <c r="C94" s="196" t="s">
        <v>149</v>
      </c>
      <c r="D94" s="196" t="s">
        <v>118</v>
      </c>
      <c r="E94" s="197" t="s">
        <v>150</v>
      </c>
      <c r="F94" s="198" t="s">
        <v>151</v>
      </c>
      <c r="G94" s="199" t="s">
        <v>121</v>
      </c>
      <c r="H94" s="200">
        <v>1</v>
      </c>
      <c r="I94" s="201"/>
      <c r="J94" s="200">
        <f>ROUND(I94*H94,1)</f>
        <v>0</v>
      </c>
      <c r="K94" s="198" t="s">
        <v>122</v>
      </c>
      <c r="L94" s="44"/>
      <c r="M94" s="202" t="s">
        <v>19</v>
      </c>
      <c r="N94" s="203" t="s">
        <v>43</v>
      </c>
      <c r="O94" s="84"/>
      <c r="P94" s="204">
        <f>O94*H94</f>
        <v>0</v>
      </c>
      <c r="Q94" s="204">
        <v>0</v>
      </c>
      <c r="R94" s="204">
        <f>Q94*H94</f>
        <v>0</v>
      </c>
      <c r="S94" s="204">
        <v>0</v>
      </c>
      <c r="T94" s="205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6" t="s">
        <v>123</v>
      </c>
      <c r="AT94" s="206" t="s">
        <v>118</v>
      </c>
      <c r="AU94" s="206" t="s">
        <v>80</v>
      </c>
      <c r="AY94" s="17" t="s">
        <v>117</v>
      </c>
      <c r="BE94" s="207">
        <f>IF(N94="základní",J94,0)</f>
        <v>0</v>
      </c>
      <c r="BF94" s="207">
        <f>IF(N94="snížená",J94,0)</f>
        <v>0</v>
      </c>
      <c r="BG94" s="207">
        <f>IF(N94="zákl. přenesená",J94,0)</f>
        <v>0</v>
      </c>
      <c r="BH94" s="207">
        <f>IF(N94="sníž. přenesená",J94,0)</f>
        <v>0</v>
      </c>
      <c r="BI94" s="207">
        <f>IF(N94="nulová",J94,0)</f>
        <v>0</v>
      </c>
      <c r="BJ94" s="17" t="s">
        <v>80</v>
      </c>
      <c r="BK94" s="207">
        <f>ROUND(I94*H94,1)</f>
        <v>0</v>
      </c>
      <c r="BL94" s="17" t="s">
        <v>123</v>
      </c>
      <c r="BM94" s="206" t="s">
        <v>152</v>
      </c>
    </row>
    <row r="95" s="2" customFormat="1">
      <c r="A95" s="38"/>
      <c r="B95" s="39"/>
      <c r="C95" s="40"/>
      <c r="D95" s="208" t="s">
        <v>125</v>
      </c>
      <c r="E95" s="40"/>
      <c r="F95" s="209" t="s">
        <v>153</v>
      </c>
      <c r="G95" s="40"/>
      <c r="H95" s="40"/>
      <c r="I95" s="210"/>
      <c r="J95" s="40"/>
      <c r="K95" s="40"/>
      <c r="L95" s="44"/>
      <c r="M95" s="211"/>
      <c r="N95" s="212"/>
      <c r="O95" s="84"/>
      <c r="P95" s="84"/>
      <c r="Q95" s="84"/>
      <c r="R95" s="84"/>
      <c r="S95" s="84"/>
      <c r="T95" s="85"/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T95" s="17" t="s">
        <v>125</v>
      </c>
      <c r="AU95" s="17" t="s">
        <v>80</v>
      </c>
    </row>
    <row r="96" s="2" customFormat="1" ht="16.5" customHeight="1">
      <c r="A96" s="38"/>
      <c r="B96" s="39"/>
      <c r="C96" s="196" t="s">
        <v>154</v>
      </c>
      <c r="D96" s="196" t="s">
        <v>118</v>
      </c>
      <c r="E96" s="197" t="s">
        <v>155</v>
      </c>
      <c r="F96" s="198" t="s">
        <v>156</v>
      </c>
      <c r="G96" s="199" t="s">
        <v>121</v>
      </c>
      <c r="H96" s="200">
        <v>1</v>
      </c>
      <c r="I96" s="201"/>
      <c r="J96" s="200">
        <f>ROUND(I96*H96,1)</f>
        <v>0</v>
      </c>
      <c r="K96" s="198" t="s">
        <v>122</v>
      </c>
      <c r="L96" s="44"/>
      <c r="M96" s="202" t="s">
        <v>19</v>
      </c>
      <c r="N96" s="203" t="s">
        <v>43</v>
      </c>
      <c r="O96" s="84"/>
      <c r="P96" s="204">
        <f>O96*H96</f>
        <v>0</v>
      </c>
      <c r="Q96" s="204">
        <v>0</v>
      </c>
      <c r="R96" s="204">
        <f>Q96*H96</f>
        <v>0</v>
      </c>
      <c r="S96" s="204">
        <v>0</v>
      </c>
      <c r="T96" s="205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6" t="s">
        <v>123</v>
      </c>
      <c r="AT96" s="206" t="s">
        <v>118</v>
      </c>
      <c r="AU96" s="206" t="s">
        <v>80</v>
      </c>
      <c r="AY96" s="17" t="s">
        <v>117</v>
      </c>
      <c r="BE96" s="207">
        <f>IF(N96="základní",J96,0)</f>
        <v>0</v>
      </c>
      <c r="BF96" s="207">
        <f>IF(N96="snížená",J96,0)</f>
        <v>0</v>
      </c>
      <c r="BG96" s="207">
        <f>IF(N96="zákl. přenesená",J96,0)</f>
        <v>0</v>
      </c>
      <c r="BH96" s="207">
        <f>IF(N96="sníž. přenesená",J96,0)</f>
        <v>0</v>
      </c>
      <c r="BI96" s="207">
        <f>IF(N96="nulová",J96,0)</f>
        <v>0</v>
      </c>
      <c r="BJ96" s="17" t="s">
        <v>80</v>
      </c>
      <c r="BK96" s="207">
        <f>ROUND(I96*H96,1)</f>
        <v>0</v>
      </c>
      <c r="BL96" s="17" t="s">
        <v>123</v>
      </c>
      <c r="BM96" s="206" t="s">
        <v>157</v>
      </c>
    </row>
    <row r="97" s="2" customFormat="1">
      <c r="A97" s="38"/>
      <c r="B97" s="39"/>
      <c r="C97" s="40"/>
      <c r="D97" s="208" t="s">
        <v>125</v>
      </c>
      <c r="E97" s="40"/>
      <c r="F97" s="209" t="s">
        <v>158</v>
      </c>
      <c r="G97" s="40"/>
      <c r="H97" s="40"/>
      <c r="I97" s="210"/>
      <c r="J97" s="40"/>
      <c r="K97" s="40"/>
      <c r="L97" s="44"/>
      <c r="M97" s="211"/>
      <c r="N97" s="212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125</v>
      </c>
      <c r="AU97" s="17" t="s">
        <v>80</v>
      </c>
    </row>
    <row r="98" s="2" customFormat="1" ht="16.5" customHeight="1">
      <c r="A98" s="38"/>
      <c r="B98" s="39"/>
      <c r="C98" s="196" t="s">
        <v>159</v>
      </c>
      <c r="D98" s="196" t="s">
        <v>118</v>
      </c>
      <c r="E98" s="197" t="s">
        <v>160</v>
      </c>
      <c r="F98" s="198" t="s">
        <v>161</v>
      </c>
      <c r="G98" s="199" t="s">
        <v>121</v>
      </c>
      <c r="H98" s="200">
        <v>1</v>
      </c>
      <c r="I98" s="201"/>
      <c r="J98" s="200">
        <f>ROUND(I98*H98,1)</f>
        <v>0</v>
      </c>
      <c r="K98" s="198" t="s">
        <v>122</v>
      </c>
      <c r="L98" s="44"/>
      <c r="M98" s="202" t="s">
        <v>19</v>
      </c>
      <c r="N98" s="203" t="s">
        <v>43</v>
      </c>
      <c r="O98" s="84"/>
      <c r="P98" s="204">
        <f>O98*H98</f>
        <v>0</v>
      </c>
      <c r="Q98" s="204">
        <v>0</v>
      </c>
      <c r="R98" s="204">
        <f>Q98*H98</f>
        <v>0</v>
      </c>
      <c r="S98" s="204">
        <v>0</v>
      </c>
      <c r="T98" s="20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6" t="s">
        <v>123</v>
      </c>
      <c r="AT98" s="206" t="s">
        <v>118</v>
      </c>
      <c r="AU98" s="206" t="s">
        <v>80</v>
      </c>
      <c r="AY98" s="17" t="s">
        <v>117</v>
      </c>
      <c r="BE98" s="207">
        <f>IF(N98="základní",J98,0)</f>
        <v>0</v>
      </c>
      <c r="BF98" s="207">
        <f>IF(N98="snížená",J98,0)</f>
        <v>0</v>
      </c>
      <c r="BG98" s="207">
        <f>IF(N98="zákl. přenesená",J98,0)</f>
        <v>0</v>
      </c>
      <c r="BH98" s="207">
        <f>IF(N98="sníž. přenesená",J98,0)</f>
        <v>0</v>
      </c>
      <c r="BI98" s="207">
        <f>IF(N98="nulová",J98,0)</f>
        <v>0</v>
      </c>
      <c r="BJ98" s="17" t="s">
        <v>80</v>
      </c>
      <c r="BK98" s="207">
        <f>ROUND(I98*H98,1)</f>
        <v>0</v>
      </c>
      <c r="BL98" s="17" t="s">
        <v>123</v>
      </c>
      <c r="BM98" s="206" t="s">
        <v>162</v>
      </c>
    </row>
    <row r="99" s="2" customFormat="1">
      <c r="A99" s="38"/>
      <c r="B99" s="39"/>
      <c r="C99" s="40"/>
      <c r="D99" s="208" t="s">
        <v>125</v>
      </c>
      <c r="E99" s="40"/>
      <c r="F99" s="209" t="s">
        <v>163</v>
      </c>
      <c r="G99" s="40"/>
      <c r="H99" s="40"/>
      <c r="I99" s="210"/>
      <c r="J99" s="40"/>
      <c r="K99" s="40"/>
      <c r="L99" s="44"/>
      <c r="M99" s="211"/>
      <c r="N99" s="212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125</v>
      </c>
      <c r="AU99" s="17" t="s">
        <v>80</v>
      </c>
    </row>
    <row r="100" s="2" customFormat="1" ht="16.5" customHeight="1">
      <c r="A100" s="38"/>
      <c r="B100" s="39"/>
      <c r="C100" s="196" t="s">
        <v>164</v>
      </c>
      <c r="D100" s="196" t="s">
        <v>118</v>
      </c>
      <c r="E100" s="197" t="s">
        <v>165</v>
      </c>
      <c r="F100" s="198" t="s">
        <v>166</v>
      </c>
      <c r="G100" s="199" t="s">
        <v>121</v>
      </c>
      <c r="H100" s="200">
        <v>1</v>
      </c>
      <c r="I100" s="201"/>
      <c r="J100" s="200">
        <f>ROUND(I100*H100,1)</f>
        <v>0</v>
      </c>
      <c r="K100" s="198" t="s">
        <v>19</v>
      </c>
      <c r="L100" s="44"/>
      <c r="M100" s="213" t="s">
        <v>19</v>
      </c>
      <c r="N100" s="214" t="s">
        <v>43</v>
      </c>
      <c r="O100" s="215"/>
      <c r="P100" s="216">
        <f>O100*H100</f>
        <v>0</v>
      </c>
      <c r="Q100" s="216">
        <v>0</v>
      </c>
      <c r="R100" s="216">
        <f>Q100*H100</f>
        <v>0</v>
      </c>
      <c r="S100" s="216">
        <v>0</v>
      </c>
      <c r="T100" s="217">
        <f>S100*H100</f>
        <v>0</v>
      </c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R100" s="206" t="s">
        <v>123</v>
      </c>
      <c r="AT100" s="206" t="s">
        <v>118</v>
      </c>
      <c r="AU100" s="206" t="s">
        <v>80</v>
      </c>
      <c r="AY100" s="17" t="s">
        <v>117</v>
      </c>
      <c r="BE100" s="207">
        <f>IF(N100="základní",J100,0)</f>
        <v>0</v>
      </c>
      <c r="BF100" s="207">
        <f>IF(N100="snížená",J100,0)</f>
        <v>0</v>
      </c>
      <c r="BG100" s="207">
        <f>IF(N100="zákl. přenesená",J100,0)</f>
        <v>0</v>
      </c>
      <c r="BH100" s="207">
        <f>IF(N100="sníž. přenesená",J100,0)</f>
        <v>0</v>
      </c>
      <c r="BI100" s="207">
        <f>IF(N100="nulová",J100,0)</f>
        <v>0</v>
      </c>
      <c r="BJ100" s="17" t="s">
        <v>80</v>
      </c>
      <c r="BK100" s="207">
        <f>ROUND(I100*H100,1)</f>
        <v>0</v>
      </c>
      <c r="BL100" s="17" t="s">
        <v>123</v>
      </c>
      <c r="BM100" s="206" t="s">
        <v>167</v>
      </c>
    </row>
    <row r="101" s="2" customFormat="1" ht="6.96" customHeight="1">
      <c r="A101" s="38"/>
      <c r="B101" s="59"/>
      <c r="C101" s="60"/>
      <c r="D101" s="60"/>
      <c r="E101" s="60"/>
      <c r="F101" s="60"/>
      <c r="G101" s="60"/>
      <c r="H101" s="60"/>
      <c r="I101" s="60"/>
      <c r="J101" s="60"/>
      <c r="K101" s="60"/>
      <c r="L101" s="44"/>
      <c r="M101" s="38"/>
      <c r="O101" s="38"/>
      <c r="P101" s="38"/>
      <c r="Q101" s="38"/>
      <c r="R101" s="38"/>
      <c r="S101" s="38"/>
      <c r="T101" s="38"/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</row>
  </sheetData>
  <sheetProtection sheet="1" autoFilter="0" formatColumns="0" formatRows="0" objects="1" scenarios="1" spinCount="100000" saltValue="Irq809dgeNIrc6RRRrpP5M4XUHHUcJhK7mKHTz3wG2fqEmnHErvq7YrNq4hJo+XMdIZcN9bU23vokUExb5U1BA==" hashValue="mrwVikX5XSWRr564bOL5BrGMDGmTYtN5PlCi0sInsLaiKgjER3ANPlozi6xKd6jluq+H0Y6rD+x7qCEC3Yw3Bw==" algorithmName="SHA-512" password="CC35"/>
  <autoFilter ref="C80:K100"/>
  <mergeCells count="9">
    <mergeCell ref="E7:H7"/>
    <mergeCell ref="E9:H9"/>
    <mergeCell ref="E18:H18"/>
    <mergeCell ref="E27:H27"/>
    <mergeCell ref="E48:H48"/>
    <mergeCell ref="E50:H50"/>
    <mergeCell ref="E71:H71"/>
    <mergeCell ref="E73:H73"/>
    <mergeCell ref="L2:V2"/>
  </mergeCells>
  <hyperlinks>
    <hyperlink ref="F84" r:id="rId1" display="https://podminky.urs.cz/item/CS_URS_2023_01/030001000"/>
    <hyperlink ref="F86" r:id="rId2" display="https://podminky.urs.cz/item/CS_URS_2023_01/032403000"/>
    <hyperlink ref="F88" r:id="rId3" display="https://podminky.urs.cz/item/CS_URS_2023_01/034503000"/>
    <hyperlink ref="F91" r:id="rId4" display="https://podminky.urs.cz/item/CS_URS_2023_01/012103000"/>
    <hyperlink ref="F93" r:id="rId5" display="https://podminky.urs.cz/item/CS_URS_2023_01/012203000"/>
    <hyperlink ref="F95" r:id="rId6" display="https://podminky.urs.cz/item/CS_URS_2023_01/012303000"/>
    <hyperlink ref="F97" r:id="rId7" display="https://podminky.urs.cz/item/CS_URS_2023_01/013254000"/>
    <hyperlink ref="F99" r:id="rId8" display="https://podminky.urs.cz/item/CS_URS_2023_01/043002000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9"/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85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="1" customFormat="1" ht="24.96" customHeight="1">
      <c r="B4" s="20"/>
      <c r="D4" s="130" t="s">
        <v>92</v>
      </c>
      <c r="L4" s="20"/>
      <c r="M4" s="13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32" t="s">
        <v>16</v>
      </c>
      <c r="L6" s="20"/>
    </row>
    <row r="7" s="1" customFormat="1" ht="16.5" customHeight="1">
      <c r="B7" s="20"/>
      <c r="E7" s="133" t="str">
        <f>'Rekapitulace stavby'!K6</f>
        <v>II-201 propustky Caltov - rekonstrukce</v>
      </c>
      <c r="F7" s="132"/>
      <c r="G7" s="132"/>
      <c r="H7" s="132"/>
      <c r="L7" s="20"/>
    </row>
    <row r="8" s="2" customFormat="1" ht="12" customHeight="1">
      <c r="A8" s="38"/>
      <c r="B8" s="44"/>
      <c r="C8" s="38"/>
      <c r="D8" s="132" t="s">
        <v>93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5" t="s">
        <v>168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9. 1. 2023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71.25" customHeight="1">
      <c r="A27" s="138"/>
      <c r="B27" s="139"/>
      <c r="C27" s="138"/>
      <c r="D27" s="138"/>
      <c r="E27" s="140" t="s">
        <v>95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ROUND(J85,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ROUND((SUM(BE85:BE234)),  2)</f>
        <v>0</v>
      </c>
      <c r="G33" s="38"/>
      <c r="H33" s="38"/>
      <c r="I33" s="148">
        <v>0.20999999999999999</v>
      </c>
      <c r="J33" s="147">
        <f>ROUND(((SUM(BE85:BE234))*I33),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2" t="s">
        <v>44</v>
      </c>
      <c r="F34" s="147">
        <f>ROUND((SUM(BF85:BF234)),  2)</f>
        <v>0</v>
      </c>
      <c r="G34" s="38"/>
      <c r="H34" s="38"/>
      <c r="I34" s="148">
        <v>0.14999999999999999</v>
      </c>
      <c r="J34" s="147">
        <f>ROUND(((SUM(BF85:BF234))*I34),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45</v>
      </c>
      <c r="F35" s="147">
        <f>ROUND((SUM(BG85:BG234)),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46</v>
      </c>
      <c r="F36" s="147">
        <f>ROUND((SUM(BH85:BH234)),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47</v>
      </c>
      <c r="F37" s="147">
        <f>ROUND((SUM(BI85:BI234)),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hidden="1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hidden="1" s="2" customFormat="1" ht="24.96" customHeight="1">
      <c r="A45" s="38"/>
      <c r="B45" s="39"/>
      <c r="C45" s="23" t="s">
        <v>96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hidden="1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hidden="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hidden="1" s="2" customFormat="1" ht="16.5" customHeight="1">
      <c r="A48" s="38"/>
      <c r="B48" s="39"/>
      <c r="C48" s="40"/>
      <c r="D48" s="40"/>
      <c r="E48" s="160" t="str">
        <f>E7</f>
        <v>II-201 propustky Caltov - rekonstrukce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hidden="1" s="2" customFormat="1" ht="12" customHeight="1">
      <c r="A49" s="38"/>
      <c r="B49" s="39"/>
      <c r="C49" s="32" t="s">
        <v>93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hidden="1" s="2" customFormat="1" ht="16.5" customHeight="1">
      <c r="A50" s="38"/>
      <c r="B50" s="39"/>
      <c r="C50" s="40"/>
      <c r="D50" s="40"/>
      <c r="E50" s="69" t="str">
        <f>E9</f>
        <v>SO 101 - Komunikace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hidden="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hidden="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9. 1. 2023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hidden="1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hidden="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</v>
      </c>
      <c r="G54" s="40"/>
      <c r="H54" s="40"/>
      <c r="I54" s="32" t="s">
        <v>31</v>
      </c>
      <c r="J54" s="36" t="str">
        <f>E21</f>
        <v>VALBEK, spol. s 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hidden="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ROMAN MITAS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hidden="1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hidden="1" s="2" customFormat="1" ht="29.28" customHeight="1">
      <c r="A57" s="38"/>
      <c r="B57" s="39"/>
      <c r="C57" s="161" t="s">
        <v>97</v>
      </c>
      <c r="D57" s="162"/>
      <c r="E57" s="162"/>
      <c r="F57" s="162"/>
      <c r="G57" s="162"/>
      <c r="H57" s="162"/>
      <c r="I57" s="162"/>
      <c r="J57" s="163" t="s">
        <v>98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hidden="1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hidden="1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99</v>
      </c>
    </row>
    <row r="60" hidden="1" s="9" customFormat="1" ht="24.96" customHeight="1">
      <c r="A60" s="9"/>
      <c r="B60" s="165"/>
      <c r="C60" s="166"/>
      <c r="D60" s="167" t="s">
        <v>169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12" customFormat="1" ht="19.92" customHeight="1">
      <c r="A61" s="12"/>
      <c r="B61" s="218"/>
      <c r="C61" s="219"/>
      <c r="D61" s="220" t="s">
        <v>170</v>
      </c>
      <c r="E61" s="221"/>
      <c r="F61" s="221"/>
      <c r="G61" s="221"/>
      <c r="H61" s="221"/>
      <c r="I61" s="221"/>
      <c r="J61" s="222">
        <f>J87</f>
        <v>0</v>
      </c>
      <c r="K61" s="219"/>
      <c r="L61" s="223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hidden="1" s="12" customFormat="1" ht="19.92" customHeight="1">
      <c r="A62" s="12"/>
      <c r="B62" s="218"/>
      <c r="C62" s="219"/>
      <c r="D62" s="220" t="s">
        <v>171</v>
      </c>
      <c r="E62" s="221"/>
      <c r="F62" s="221"/>
      <c r="G62" s="221"/>
      <c r="H62" s="221"/>
      <c r="I62" s="221"/>
      <c r="J62" s="222">
        <f>J115</f>
        <v>0</v>
      </c>
      <c r="K62" s="219"/>
      <c r="L62" s="223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hidden="1" s="12" customFormat="1" ht="19.92" customHeight="1">
      <c r="A63" s="12"/>
      <c r="B63" s="218"/>
      <c r="C63" s="219"/>
      <c r="D63" s="220" t="s">
        <v>172</v>
      </c>
      <c r="E63" s="221"/>
      <c r="F63" s="221"/>
      <c r="G63" s="221"/>
      <c r="H63" s="221"/>
      <c r="I63" s="221"/>
      <c r="J63" s="222">
        <f>J164</f>
        <v>0</v>
      </c>
      <c r="K63" s="219"/>
      <c r="L63" s="223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hidden="1" s="12" customFormat="1" ht="19.92" customHeight="1">
      <c r="A64" s="12"/>
      <c r="B64" s="218"/>
      <c r="C64" s="219"/>
      <c r="D64" s="220" t="s">
        <v>173</v>
      </c>
      <c r="E64" s="221"/>
      <c r="F64" s="221"/>
      <c r="G64" s="221"/>
      <c r="H64" s="221"/>
      <c r="I64" s="221"/>
      <c r="J64" s="222">
        <f>J195</f>
        <v>0</v>
      </c>
      <c r="K64" s="219"/>
      <c r="L64" s="223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hidden="1" s="12" customFormat="1" ht="19.92" customHeight="1">
      <c r="A65" s="12"/>
      <c r="B65" s="218"/>
      <c r="C65" s="219"/>
      <c r="D65" s="220" t="s">
        <v>174</v>
      </c>
      <c r="E65" s="221"/>
      <c r="F65" s="221"/>
      <c r="G65" s="221"/>
      <c r="H65" s="221"/>
      <c r="I65" s="221"/>
      <c r="J65" s="222">
        <f>J198</f>
        <v>0</v>
      </c>
      <c r="K65" s="219"/>
      <c r="L65" s="223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hidden="1" s="2" customFormat="1" ht="21.84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hidden="1" s="2" customFormat="1" ht="6.96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hidden="1"/>
    <row r="69" hidden="1"/>
    <row r="70" hidden="1"/>
    <row r="71" s="2" customFormat="1" ht="6.96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24.96" customHeight="1">
      <c r="A72" s="38"/>
      <c r="B72" s="39"/>
      <c r="C72" s="23" t="s">
        <v>102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6.96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6.5" customHeight="1">
      <c r="A75" s="38"/>
      <c r="B75" s="39"/>
      <c r="C75" s="40"/>
      <c r="D75" s="40"/>
      <c r="E75" s="160" t="str">
        <f>E7</f>
        <v>II-201 propustky Caltov - rekonstrukce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12" customHeight="1">
      <c r="A76" s="38"/>
      <c r="B76" s="39"/>
      <c r="C76" s="32" t="s">
        <v>93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6.5" customHeight="1">
      <c r="A77" s="38"/>
      <c r="B77" s="39"/>
      <c r="C77" s="40"/>
      <c r="D77" s="40"/>
      <c r="E77" s="69" t="str">
        <f>E9</f>
        <v>SO 101 - Komunikace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6.96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2" customHeight="1">
      <c r="A79" s="38"/>
      <c r="B79" s="39"/>
      <c r="C79" s="32" t="s">
        <v>21</v>
      </c>
      <c r="D79" s="40"/>
      <c r="E79" s="40"/>
      <c r="F79" s="27" t="str">
        <f>F12</f>
        <v xml:space="preserve"> </v>
      </c>
      <c r="G79" s="40"/>
      <c r="H79" s="40"/>
      <c r="I79" s="32" t="s">
        <v>23</v>
      </c>
      <c r="J79" s="72" t="str">
        <f>IF(J12="","",J12)</f>
        <v>9. 1. 2023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6.96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>Správa a údržba silnic Plzeňského kraje</v>
      </c>
      <c r="G81" s="40"/>
      <c r="H81" s="40"/>
      <c r="I81" s="32" t="s">
        <v>31</v>
      </c>
      <c r="J81" s="36" t="str">
        <f>E21</f>
        <v>VALBEK, spol. s r.o.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5.15" customHeight="1">
      <c r="A82" s="38"/>
      <c r="B82" s="39"/>
      <c r="C82" s="32" t="s">
        <v>29</v>
      </c>
      <c r="D82" s="40"/>
      <c r="E82" s="40"/>
      <c r="F82" s="27" t="str">
        <f>IF(E18="","",E18)</f>
        <v>Vyplň údaj</v>
      </c>
      <c r="G82" s="40"/>
      <c r="H82" s="40"/>
      <c r="I82" s="32" t="s">
        <v>34</v>
      </c>
      <c r="J82" s="36" t="str">
        <f>E24</f>
        <v>ROMAN MITAS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0.32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10" customFormat="1" ht="29.28" customHeight="1">
      <c r="A84" s="171"/>
      <c r="B84" s="172"/>
      <c r="C84" s="173" t="s">
        <v>103</v>
      </c>
      <c r="D84" s="174" t="s">
        <v>57</v>
      </c>
      <c r="E84" s="174" t="s">
        <v>53</v>
      </c>
      <c r="F84" s="174" t="s">
        <v>54</v>
      </c>
      <c r="G84" s="174" t="s">
        <v>104</v>
      </c>
      <c r="H84" s="174" t="s">
        <v>105</v>
      </c>
      <c r="I84" s="174" t="s">
        <v>106</v>
      </c>
      <c r="J84" s="174" t="s">
        <v>98</v>
      </c>
      <c r="K84" s="175" t="s">
        <v>107</v>
      </c>
      <c r="L84" s="176"/>
      <c r="M84" s="92" t="s">
        <v>19</v>
      </c>
      <c r="N84" s="93" t="s">
        <v>42</v>
      </c>
      <c r="O84" s="93" t="s">
        <v>108</v>
      </c>
      <c r="P84" s="93" t="s">
        <v>109</v>
      </c>
      <c r="Q84" s="93" t="s">
        <v>110</v>
      </c>
      <c r="R84" s="93" t="s">
        <v>111</v>
      </c>
      <c r="S84" s="93" t="s">
        <v>112</v>
      </c>
      <c r="T84" s="94" t="s">
        <v>113</v>
      </c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</row>
    <row r="85" s="2" customFormat="1" ht="22.8" customHeight="1">
      <c r="A85" s="38"/>
      <c r="B85" s="39"/>
      <c r="C85" s="99" t="s">
        <v>114</v>
      </c>
      <c r="D85" s="40"/>
      <c r="E85" s="40"/>
      <c r="F85" s="40"/>
      <c r="G85" s="40"/>
      <c r="H85" s="40"/>
      <c r="I85" s="40"/>
      <c r="J85" s="177">
        <f>BK85</f>
        <v>0</v>
      </c>
      <c r="K85" s="40"/>
      <c r="L85" s="44"/>
      <c r="M85" s="95"/>
      <c r="N85" s="178"/>
      <c r="O85" s="96"/>
      <c r="P85" s="179">
        <f>P86</f>
        <v>0</v>
      </c>
      <c r="Q85" s="96"/>
      <c r="R85" s="179">
        <f>R86</f>
        <v>1180.7910165999999</v>
      </c>
      <c r="S85" s="96"/>
      <c r="T85" s="180">
        <f>T86</f>
        <v>1513.72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71</v>
      </c>
      <c r="AU85" s="17" t="s">
        <v>99</v>
      </c>
      <c r="BK85" s="181">
        <f>BK86</f>
        <v>0</v>
      </c>
    </row>
    <row r="86" s="11" customFormat="1" ht="25.92" customHeight="1">
      <c r="A86" s="11"/>
      <c r="B86" s="182"/>
      <c r="C86" s="183"/>
      <c r="D86" s="184" t="s">
        <v>71</v>
      </c>
      <c r="E86" s="185" t="s">
        <v>175</v>
      </c>
      <c r="F86" s="185" t="s">
        <v>176</v>
      </c>
      <c r="G86" s="183"/>
      <c r="H86" s="183"/>
      <c r="I86" s="186"/>
      <c r="J86" s="187">
        <f>BK86</f>
        <v>0</v>
      </c>
      <c r="K86" s="183"/>
      <c r="L86" s="188"/>
      <c r="M86" s="189"/>
      <c r="N86" s="190"/>
      <c r="O86" s="190"/>
      <c r="P86" s="191">
        <f>P87+P115+P164+P195+P198</f>
        <v>0</v>
      </c>
      <c r="Q86" s="190"/>
      <c r="R86" s="191">
        <f>R87+R115+R164+R195+R198</f>
        <v>1180.7910165999999</v>
      </c>
      <c r="S86" s="190"/>
      <c r="T86" s="192">
        <f>T87+T115+T164+T195+T198</f>
        <v>1513.72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R86" s="193" t="s">
        <v>80</v>
      </c>
      <c r="AT86" s="194" t="s">
        <v>71</v>
      </c>
      <c r="AU86" s="194" t="s">
        <v>72</v>
      </c>
      <c r="AY86" s="193" t="s">
        <v>117</v>
      </c>
      <c r="BK86" s="195">
        <f>BK87+BK115+BK164+BK195+BK198</f>
        <v>0</v>
      </c>
    </row>
    <row r="87" s="11" customFormat="1" ht="22.8" customHeight="1">
      <c r="A87" s="11"/>
      <c r="B87" s="182"/>
      <c r="C87" s="183"/>
      <c r="D87" s="184" t="s">
        <v>71</v>
      </c>
      <c r="E87" s="224" t="s">
        <v>80</v>
      </c>
      <c r="F87" s="224" t="s">
        <v>177</v>
      </c>
      <c r="G87" s="183"/>
      <c r="H87" s="183"/>
      <c r="I87" s="186"/>
      <c r="J87" s="225">
        <f>BK87</f>
        <v>0</v>
      </c>
      <c r="K87" s="183"/>
      <c r="L87" s="188"/>
      <c r="M87" s="189"/>
      <c r="N87" s="190"/>
      <c r="O87" s="190"/>
      <c r="P87" s="191">
        <f>SUM(P88:P114)</f>
        <v>0</v>
      </c>
      <c r="Q87" s="190"/>
      <c r="R87" s="191">
        <f>SUM(R88:R114)</f>
        <v>207.28597400000001</v>
      </c>
      <c r="S87" s="190"/>
      <c r="T87" s="192">
        <f>SUM(T88:T114)</f>
        <v>1399.2840000000001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193" t="s">
        <v>80</v>
      </c>
      <c r="AT87" s="194" t="s">
        <v>71</v>
      </c>
      <c r="AU87" s="194" t="s">
        <v>80</v>
      </c>
      <c r="AY87" s="193" t="s">
        <v>117</v>
      </c>
      <c r="BK87" s="195">
        <f>SUM(BK88:BK114)</f>
        <v>0</v>
      </c>
    </row>
    <row r="88" s="2" customFormat="1" ht="49.05" customHeight="1">
      <c r="A88" s="38"/>
      <c r="B88" s="39"/>
      <c r="C88" s="196" t="s">
        <v>80</v>
      </c>
      <c r="D88" s="196" t="s">
        <v>118</v>
      </c>
      <c r="E88" s="197" t="s">
        <v>178</v>
      </c>
      <c r="F88" s="198" t="s">
        <v>179</v>
      </c>
      <c r="G88" s="199" t="s">
        <v>180</v>
      </c>
      <c r="H88" s="200">
        <v>1682.2000000000001</v>
      </c>
      <c r="I88" s="201"/>
      <c r="J88" s="200">
        <f>ROUND(I88*H88,1)</f>
        <v>0</v>
      </c>
      <c r="K88" s="198" t="s">
        <v>122</v>
      </c>
      <c r="L88" s="44"/>
      <c r="M88" s="202" t="s">
        <v>19</v>
      </c>
      <c r="N88" s="203" t="s">
        <v>43</v>
      </c>
      <c r="O88" s="84"/>
      <c r="P88" s="204">
        <f>O88*H88</f>
        <v>0</v>
      </c>
      <c r="Q88" s="204">
        <v>0.00017000000000000001</v>
      </c>
      <c r="R88" s="204">
        <f>Q88*H88</f>
        <v>0.28597400000000001</v>
      </c>
      <c r="S88" s="204">
        <v>0.46000000000000002</v>
      </c>
      <c r="T88" s="205">
        <f>S88*H88</f>
        <v>773.81200000000001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6" t="s">
        <v>139</v>
      </c>
      <c r="AT88" s="206" t="s">
        <v>118</v>
      </c>
      <c r="AU88" s="206" t="s">
        <v>82</v>
      </c>
      <c r="AY88" s="17" t="s">
        <v>117</v>
      </c>
      <c r="BE88" s="207">
        <f>IF(N88="základní",J88,0)</f>
        <v>0</v>
      </c>
      <c r="BF88" s="207">
        <f>IF(N88="snížená",J88,0)</f>
        <v>0</v>
      </c>
      <c r="BG88" s="207">
        <f>IF(N88="zákl. přenesená",J88,0)</f>
        <v>0</v>
      </c>
      <c r="BH88" s="207">
        <f>IF(N88="sníž. přenesená",J88,0)</f>
        <v>0</v>
      </c>
      <c r="BI88" s="207">
        <f>IF(N88="nulová",J88,0)</f>
        <v>0</v>
      </c>
      <c r="BJ88" s="17" t="s">
        <v>80</v>
      </c>
      <c r="BK88" s="207">
        <f>ROUND(I88*H88,1)</f>
        <v>0</v>
      </c>
      <c r="BL88" s="17" t="s">
        <v>139</v>
      </c>
      <c r="BM88" s="206" t="s">
        <v>181</v>
      </c>
    </row>
    <row r="89" s="2" customFormat="1">
      <c r="A89" s="38"/>
      <c r="B89" s="39"/>
      <c r="C89" s="40"/>
      <c r="D89" s="208" t="s">
        <v>125</v>
      </c>
      <c r="E89" s="40"/>
      <c r="F89" s="209" t="s">
        <v>182</v>
      </c>
      <c r="G89" s="40"/>
      <c r="H89" s="40"/>
      <c r="I89" s="210"/>
      <c r="J89" s="40"/>
      <c r="K89" s="40"/>
      <c r="L89" s="44"/>
      <c r="M89" s="211"/>
      <c r="N89" s="212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125</v>
      </c>
      <c r="AU89" s="17" t="s">
        <v>82</v>
      </c>
    </row>
    <row r="90" s="13" customFormat="1">
      <c r="A90" s="13"/>
      <c r="B90" s="226"/>
      <c r="C90" s="227"/>
      <c r="D90" s="228" t="s">
        <v>183</v>
      </c>
      <c r="E90" s="229" t="s">
        <v>19</v>
      </c>
      <c r="F90" s="230" t="s">
        <v>184</v>
      </c>
      <c r="G90" s="227"/>
      <c r="H90" s="231">
        <v>680</v>
      </c>
      <c r="I90" s="232"/>
      <c r="J90" s="227"/>
      <c r="K90" s="227"/>
      <c r="L90" s="233"/>
      <c r="M90" s="234"/>
      <c r="N90" s="235"/>
      <c r="O90" s="235"/>
      <c r="P90" s="235"/>
      <c r="Q90" s="235"/>
      <c r="R90" s="235"/>
      <c r="S90" s="235"/>
      <c r="T90" s="236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T90" s="237" t="s">
        <v>183</v>
      </c>
      <c r="AU90" s="237" t="s">
        <v>82</v>
      </c>
      <c r="AV90" s="13" t="s">
        <v>82</v>
      </c>
      <c r="AW90" s="13" t="s">
        <v>33</v>
      </c>
      <c r="AX90" s="13" t="s">
        <v>72</v>
      </c>
      <c r="AY90" s="237" t="s">
        <v>117</v>
      </c>
    </row>
    <row r="91" s="13" customFormat="1">
      <c r="A91" s="13"/>
      <c r="B91" s="226"/>
      <c r="C91" s="227"/>
      <c r="D91" s="228" t="s">
        <v>183</v>
      </c>
      <c r="E91" s="229" t="s">
        <v>19</v>
      </c>
      <c r="F91" s="230" t="s">
        <v>185</v>
      </c>
      <c r="G91" s="227"/>
      <c r="H91" s="231">
        <v>19.199999999999999</v>
      </c>
      <c r="I91" s="232"/>
      <c r="J91" s="227"/>
      <c r="K91" s="227"/>
      <c r="L91" s="233"/>
      <c r="M91" s="234"/>
      <c r="N91" s="235"/>
      <c r="O91" s="235"/>
      <c r="P91" s="235"/>
      <c r="Q91" s="235"/>
      <c r="R91" s="235"/>
      <c r="S91" s="235"/>
      <c r="T91" s="23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7" t="s">
        <v>183</v>
      </c>
      <c r="AU91" s="237" t="s">
        <v>82</v>
      </c>
      <c r="AV91" s="13" t="s">
        <v>82</v>
      </c>
      <c r="AW91" s="13" t="s">
        <v>33</v>
      </c>
      <c r="AX91" s="13" t="s">
        <v>72</v>
      </c>
      <c r="AY91" s="237" t="s">
        <v>117</v>
      </c>
    </row>
    <row r="92" s="13" customFormat="1">
      <c r="A92" s="13"/>
      <c r="B92" s="226"/>
      <c r="C92" s="227"/>
      <c r="D92" s="228" t="s">
        <v>183</v>
      </c>
      <c r="E92" s="229" t="s">
        <v>19</v>
      </c>
      <c r="F92" s="230" t="s">
        <v>186</v>
      </c>
      <c r="G92" s="227"/>
      <c r="H92" s="231">
        <v>952</v>
      </c>
      <c r="I92" s="232"/>
      <c r="J92" s="227"/>
      <c r="K92" s="227"/>
      <c r="L92" s="233"/>
      <c r="M92" s="234"/>
      <c r="N92" s="235"/>
      <c r="O92" s="235"/>
      <c r="P92" s="235"/>
      <c r="Q92" s="235"/>
      <c r="R92" s="235"/>
      <c r="S92" s="235"/>
      <c r="T92" s="236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T92" s="237" t="s">
        <v>183</v>
      </c>
      <c r="AU92" s="237" t="s">
        <v>82</v>
      </c>
      <c r="AV92" s="13" t="s">
        <v>82</v>
      </c>
      <c r="AW92" s="13" t="s">
        <v>33</v>
      </c>
      <c r="AX92" s="13" t="s">
        <v>72</v>
      </c>
      <c r="AY92" s="237" t="s">
        <v>117</v>
      </c>
    </row>
    <row r="93" s="13" customFormat="1">
      <c r="A93" s="13"/>
      <c r="B93" s="226"/>
      <c r="C93" s="227"/>
      <c r="D93" s="228" t="s">
        <v>183</v>
      </c>
      <c r="E93" s="229" t="s">
        <v>19</v>
      </c>
      <c r="F93" s="230" t="s">
        <v>187</v>
      </c>
      <c r="G93" s="227"/>
      <c r="H93" s="231">
        <v>31</v>
      </c>
      <c r="I93" s="232"/>
      <c r="J93" s="227"/>
      <c r="K93" s="227"/>
      <c r="L93" s="233"/>
      <c r="M93" s="234"/>
      <c r="N93" s="235"/>
      <c r="O93" s="235"/>
      <c r="P93" s="235"/>
      <c r="Q93" s="235"/>
      <c r="R93" s="235"/>
      <c r="S93" s="235"/>
      <c r="T93" s="23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7" t="s">
        <v>183</v>
      </c>
      <c r="AU93" s="237" t="s">
        <v>82</v>
      </c>
      <c r="AV93" s="13" t="s">
        <v>82</v>
      </c>
      <c r="AW93" s="13" t="s">
        <v>33</v>
      </c>
      <c r="AX93" s="13" t="s">
        <v>72</v>
      </c>
      <c r="AY93" s="237" t="s">
        <v>117</v>
      </c>
    </row>
    <row r="94" s="14" customFormat="1">
      <c r="A94" s="14"/>
      <c r="B94" s="238"/>
      <c r="C94" s="239"/>
      <c r="D94" s="228" t="s">
        <v>183</v>
      </c>
      <c r="E94" s="240" t="s">
        <v>19</v>
      </c>
      <c r="F94" s="241" t="s">
        <v>188</v>
      </c>
      <c r="G94" s="239"/>
      <c r="H94" s="242">
        <v>1682.2000000000001</v>
      </c>
      <c r="I94" s="243"/>
      <c r="J94" s="239"/>
      <c r="K94" s="239"/>
      <c r="L94" s="244"/>
      <c r="M94" s="245"/>
      <c r="N94" s="246"/>
      <c r="O94" s="246"/>
      <c r="P94" s="246"/>
      <c r="Q94" s="246"/>
      <c r="R94" s="246"/>
      <c r="S94" s="246"/>
      <c r="T94" s="247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T94" s="248" t="s">
        <v>183</v>
      </c>
      <c r="AU94" s="248" t="s">
        <v>82</v>
      </c>
      <c r="AV94" s="14" t="s">
        <v>139</v>
      </c>
      <c r="AW94" s="14" t="s">
        <v>33</v>
      </c>
      <c r="AX94" s="14" t="s">
        <v>80</v>
      </c>
      <c r="AY94" s="248" t="s">
        <v>117</v>
      </c>
    </row>
    <row r="95" s="2" customFormat="1" ht="66.75" customHeight="1">
      <c r="A95" s="38"/>
      <c r="B95" s="39"/>
      <c r="C95" s="196" t="s">
        <v>82</v>
      </c>
      <c r="D95" s="196" t="s">
        <v>118</v>
      </c>
      <c r="E95" s="197" t="s">
        <v>189</v>
      </c>
      <c r="F95" s="198" t="s">
        <v>190</v>
      </c>
      <c r="G95" s="199" t="s">
        <v>180</v>
      </c>
      <c r="H95" s="200">
        <v>1078.4000000000001</v>
      </c>
      <c r="I95" s="201"/>
      <c r="J95" s="200">
        <f>ROUND(I95*H95,1)</f>
        <v>0</v>
      </c>
      <c r="K95" s="198" t="s">
        <v>122</v>
      </c>
      <c r="L95" s="44"/>
      <c r="M95" s="202" t="s">
        <v>19</v>
      </c>
      <c r="N95" s="203" t="s">
        <v>43</v>
      </c>
      <c r="O95" s="84"/>
      <c r="P95" s="204">
        <f>O95*H95</f>
        <v>0</v>
      </c>
      <c r="Q95" s="204">
        <v>0</v>
      </c>
      <c r="R95" s="204">
        <f>Q95*H95</f>
        <v>0</v>
      </c>
      <c r="S95" s="204">
        <v>0.57999999999999996</v>
      </c>
      <c r="T95" s="205">
        <f>S95*H95</f>
        <v>625.47199999999998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6" t="s">
        <v>139</v>
      </c>
      <c r="AT95" s="206" t="s">
        <v>118</v>
      </c>
      <c r="AU95" s="206" t="s">
        <v>82</v>
      </c>
      <c r="AY95" s="17" t="s">
        <v>117</v>
      </c>
      <c r="BE95" s="207">
        <f>IF(N95="základní",J95,0)</f>
        <v>0</v>
      </c>
      <c r="BF95" s="207">
        <f>IF(N95="snížená",J95,0)</f>
        <v>0</v>
      </c>
      <c r="BG95" s="207">
        <f>IF(N95="zákl. přenesená",J95,0)</f>
        <v>0</v>
      </c>
      <c r="BH95" s="207">
        <f>IF(N95="sníž. přenesená",J95,0)</f>
        <v>0</v>
      </c>
      <c r="BI95" s="207">
        <f>IF(N95="nulová",J95,0)</f>
        <v>0</v>
      </c>
      <c r="BJ95" s="17" t="s">
        <v>80</v>
      </c>
      <c r="BK95" s="207">
        <f>ROUND(I95*H95,1)</f>
        <v>0</v>
      </c>
      <c r="BL95" s="17" t="s">
        <v>139</v>
      </c>
      <c r="BM95" s="206" t="s">
        <v>191</v>
      </c>
    </row>
    <row r="96" s="2" customFormat="1">
      <c r="A96" s="38"/>
      <c r="B96" s="39"/>
      <c r="C96" s="40"/>
      <c r="D96" s="208" t="s">
        <v>125</v>
      </c>
      <c r="E96" s="40"/>
      <c r="F96" s="209" t="s">
        <v>192</v>
      </c>
      <c r="G96" s="40"/>
      <c r="H96" s="40"/>
      <c r="I96" s="210"/>
      <c r="J96" s="40"/>
      <c r="K96" s="40"/>
      <c r="L96" s="44"/>
      <c r="M96" s="211"/>
      <c r="N96" s="212"/>
      <c r="O96" s="84"/>
      <c r="P96" s="84"/>
      <c r="Q96" s="84"/>
      <c r="R96" s="84"/>
      <c r="S96" s="84"/>
      <c r="T96" s="85"/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T96" s="17" t="s">
        <v>125</v>
      </c>
      <c r="AU96" s="17" t="s">
        <v>82</v>
      </c>
    </row>
    <row r="97" s="13" customFormat="1">
      <c r="A97" s="13"/>
      <c r="B97" s="226"/>
      <c r="C97" s="227"/>
      <c r="D97" s="228" t="s">
        <v>183</v>
      </c>
      <c r="E97" s="229" t="s">
        <v>19</v>
      </c>
      <c r="F97" s="230" t="s">
        <v>184</v>
      </c>
      <c r="G97" s="227"/>
      <c r="H97" s="231">
        <v>680</v>
      </c>
      <c r="I97" s="232"/>
      <c r="J97" s="227"/>
      <c r="K97" s="227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183</v>
      </c>
      <c r="AU97" s="237" t="s">
        <v>82</v>
      </c>
      <c r="AV97" s="13" t="s">
        <v>82</v>
      </c>
      <c r="AW97" s="13" t="s">
        <v>33</v>
      </c>
      <c r="AX97" s="13" t="s">
        <v>72</v>
      </c>
      <c r="AY97" s="237" t="s">
        <v>117</v>
      </c>
    </row>
    <row r="98" s="13" customFormat="1">
      <c r="A98" s="13"/>
      <c r="B98" s="226"/>
      <c r="C98" s="227"/>
      <c r="D98" s="228" t="s">
        <v>183</v>
      </c>
      <c r="E98" s="229" t="s">
        <v>19</v>
      </c>
      <c r="F98" s="230" t="s">
        <v>193</v>
      </c>
      <c r="G98" s="227"/>
      <c r="H98" s="231">
        <v>38.399999999999999</v>
      </c>
      <c r="I98" s="232"/>
      <c r="J98" s="227"/>
      <c r="K98" s="227"/>
      <c r="L98" s="233"/>
      <c r="M98" s="234"/>
      <c r="N98" s="235"/>
      <c r="O98" s="235"/>
      <c r="P98" s="235"/>
      <c r="Q98" s="235"/>
      <c r="R98" s="235"/>
      <c r="S98" s="235"/>
      <c r="T98" s="236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T98" s="237" t="s">
        <v>183</v>
      </c>
      <c r="AU98" s="237" t="s">
        <v>82</v>
      </c>
      <c r="AV98" s="13" t="s">
        <v>82</v>
      </c>
      <c r="AW98" s="13" t="s">
        <v>33</v>
      </c>
      <c r="AX98" s="13" t="s">
        <v>72</v>
      </c>
      <c r="AY98" s="237" t="s">
        <v>117</v>
      </c>
    </row>
    <row r="99" s="13" customFormat="1">
      <c r="A99" s="13"/>
      <c r="B99" s="226"/>
      <c r="C99" s="227"/>
      <c r="D99" s="228" t="s">
        <v>183</v>
      </c>
      <c r="E99" s="229" t="s">
        <v>19</v>
      </c>
      <c r="F99" s="230" t="s">
        <v>194</v>
      </c>
      <c r="G99" s="227"/>
      <c r="H99" s="231">
        <v>360</v>
      </c>
      <c r="I99" s="232"/>
      <c r="J99" s="227"/>
      <c r="K99" s="227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183</v>
      </c>
      <c r="AU99" s="237" t="s">
        <v>82</v>
      </c>
      <c r="AV99" s="13" t="s">
        <v>82</v>
      </c>
      <c r="AW99" s="13" t="s">
        <v>33</v>
      </c>
      <c r="AX99" s="13" t="s">
        <v>72</v>
      </c>
      <c r="AY99" s="237" t="s">
        <v>117</v>
      </c>
    </row>
    <row r="100" s="14" customFormat="1">
      <c r="A100" s="14"/>
      <c r="B100" s="238"/>
      <c r="C100" s="239"/>
      <c r="D100" s="228" t="s">
        <v>183</v>
      </c>
      <c r="E100" s="240" t="s">
        <v>19</v>
      </c>
      <c r="F100" s="241" t="s">
        <v>188</v>
      </c>
      <c r="G100" s="239"/>
      <c r="H100" s="242">
        <v>1078.4000000000001</v>
      </c>
      <c r="I100" s="243"/>
      <c r="J100" s="239"/>
      <c r="K100" s="239"/>
      <c r="L100" s="244"/>
      <c r="M100" s="245"/>
      <c r="N100" s="246"/>
      <c r="O100" s="246"/>
      <c r="P100" s="246"/>
      <c r="Q100" s="246"/>
      <c r="R100" s="246"/>
      <c r="S100" s="246"/>
      <c r="T100" s="247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T100" s="248" t="s">
        <v>183</v>
      </c>
      <c r="AU100" s="248" t="s">
        <v>82</v>
      </c>
      <c r="AV100" s="14" t="s">
        <v>139</v>
      </c>
      <c r="AW100" s="14" t="s">
        <v>33</v>
      </c>
      <c r="AX100" s="14" t="s">
        <v>80</v>
      </c>
      <c r="AY100" s="248" t="s">
        <v>117</v>
      </c>
    </row>
    <row r="101" s="2" customFormat="1" ht="44.25" customHeight="1">
      <c r="A101" s="38"/>
      <c r="B101" s="39"/>
      <c r="C101" s="196" t="s">
        <v>131</v>
      </c>
      <c r="D101" s="196" t="s">
        <v>118</v>
      </c>
      <c r="E101" s="197" t="s">
        <v>195</v>
      </c>
      <c r="F101" s="198" t="s">
        <v>196</v>
      </c>
      <c r="G101" s="199" t="s">
        <v>197</v>
      </c>
      <c r="H101" s="200">
        <v>92</v>
      </c>
      <c r="I101" s="201"/>
      <c r="J101" s="200">
        <f>ROUND(I101*H101,1)</f>
        <v>0</v>
      </c>
      <c r="K101" s="198" t="s">
        <v>122</v>
      </c>
      <c r="L101" s="44"/>
      <c r="M101" s="202" t="s">
        <v>19</v>
      </c>
      <c r="N101" s="203" t="s">
        <v>43</v>
      </c>
      <c r="O101" s="84"/>
      <c r="P101" s="204">
        <f>O101*H101</f>
        <v>0</v>
      </c>
      <c r="Q101" s="204">
        <v>0</v>
      </c>
      <c r="R101" s="204">
        <f>Q101*H101</f>
        <v>0</v>
      </c>
      <c r="S101" s="204">
        <v>0</v>
      </c>
      <c r="T101" s="205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06" t="s">
        <v>139</v>
      </c>
      <c r="AT101" s="206" t="s">
        <v>118</v>
      </c>
      <c r="AU101" s="206" t="s">
        <v>82</v>
      </c>
      <c r="AY101" s="17" t="s">
        <v>117</v>
      </c>
      <c r="BE101" s="207">
        <f>IF(N101="základní",J101,0)</f>
        <v>0</v>
      </c>
      <c r="BF101" s="207">
        <f>IF(N101="snížená",J101,0)</f>
        <v>0</v>
      </c>
      <c r="BG101" s="207">
        <f>IF(N101="zákl. přenesená",J101,0)</f>
        <v>0</v>
      </c>
      <c r="BH101" s="207">
        <f>IF(N101="sníž. přenesená",J101,0)</f>
        <v>0</v>
      </c>
      <c r="BI101" s="207">
        <f>IF(N101="nulová",J101,0)</f>
        <v>0</v>
      </c>
      <c r="BJ101" s="17" t="s">
        <v>80</v>
      </c>
      <c r="BK101" s="207">
        <f>ROUND(I101*H101,1)</f>
        <v>0</v>
      </c>
      <c r="BL101" s="17" t="s">
        <v>139</v>
      </c>
      <c r="BM101" s="206" t="s">
        <v>198</v>
      </c>
    </row>
    <row r="102" s="2" customFormat="1">
      <c r="A102" s="38"/>
      <c r="B102" s="39"/>
      <c r="C102" s="40"/>
      <c r="D102" s="208" t="s">
        <v>125</v>
      </c>
      <c r="E102" s="40"/>
      <c r="F102" s="209" t="s">
        <v>199</v>
      </c>
      <c r="G102" s="40"/>
      <c r="H102" s="40"/>
      <c r="I102" s="210"/>
      <c r="J102" s="40"/>
      <c r="K102" s="40"/>
      <c r="L102" s="44"/>
      <c r="M102" s="211"/>
      <c r="N102" s="212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125</v>
      </c>
      <c r="AU102" s="17" t="s">
        <v>82</v>
      </c>
    </row>
    <row r="103" s="15" customFormat="1">
      <c r="A103" s="15"/>
      <c r="B103" s="249"/>
      <c r="C103" s="250"/>
      <c r="D103" s="228" t="s">
        <v>183</v>
      </c>
      <c r="E103" s="251" t="s">
        <v>19</v>
      </c>
      <c r="F103" s="252" t="s">
        <v>200</v>
      </c>
      <c r="G103" s="250"/>
      <c r="H103" s="251" t="s">
        <v>19</v>
      </c>
      <c r="I103" s="253"/>
      <c r="J103" s="250"/>
      <c r="K103" s="250"/>
      <c r="L103" s="254"/>
      <c r="M103" s="255"/>
      <c r="N103" s="256"/>
      <c r="O103" s="256"/>
      <c r="P103" s="256"/>
      <c r="Q103" s="256"/>
      <c r="R103" s="256"/>
      <c r="S103" s="256"/>
      <c r="T103" s="257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15"/>
      <c r="AT103" s="258" t="s">
        <v>183</v>
      </c>
      <c r="AU103" s="258" t="s">
        <v>82</v>
      </c>
      <c r="AV103" s="15" t="s">
        <v>80</v>
      </c>
      <c r="AW103" s="15" t="s">
        <v>33</v>
      </c>
      <c r="AX103" s="15" t="s">
        <v>72</v>
      </c>
      <c r="AY103" s="258" t="s">
        <v>117</v>
      </c>
    </row>
    <row r="104" s="13" customFormat="1">
      <c r="A104" s="13"/>
      <c r="B104" s="226"/>
      <c r="C104" s="227"/>
      <c r="D104" s="228" t="s">
        <v>183</v>
      </c>
      <c r="E104" s="229" t="s">
        <v>19</v>
      </c>
      <c r="F104" s="230" t="s">
        <v>201</v>
      </c>
      <c r="G104" s="227"/>
      <c r="H104" s="231">
        <v>92</v>
      </c>
      <c r="I104" s="232"/>
      <c r="J104" s="227"/>
      <c r="K104" s="227"/>
      <c r="L104" s="233"/>
      <c r="M104" s="234"/>
      <c r="N104" s="235"/>
      <c r="O104" s="235"/>
      <c r="P104" s="235"/>
      <c r="Q104" s="235"/>
      <c r="R104" s="235"/>
      <c r="S104" s="235"/>
      <c r="T104" s="23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37" t="s">
        <v>183</v>
      </c>
      <c r="AU104" s="237" t="s">
        <v>82</v>
      </c>
      <c r="AV104" s="13" t="s">
        <v>82</v>
      </c>
      <c r="AW104" s="13" t="s">
        <v>33</v>
      </c>
      <c r="AX104" s="13" t="s">
        <v>72</v>
      </c>
      <c r="AY104" s="237" t="s">
        <v>117</v>
      </c>
    </row>
    <row r="105" s="14" customFormat="1">
      <c r="A105" s="14"/>
      <c r="B105" s="238"/>
      <c r="C105" s="239"/>
      <c r="D105" s="228" t="s">
        <v>183</v>
      </c>
      <c r="E105" s="240" t="s">
        <v>19</v>
      </c>
      <c r="F105" s="241" t="s">
        <v>188</v>
      </c>
      <c r="G105" s="239"/>
      <c r="H105" s="242">
        <v>92</v>
      </c>
      <c r="I105" s="243"/>
      <c r="J105" s="239"/>
      <c r="K105" s="239"/>
      <c r="L105" s="244"/>
      <c r="M105" s="245"/>
      <c r="N105" s="246"/>
      <c r="O105" s="246"/>
      <c r="P105" s="246"/>
      <c r="Q105" s="246"/>
      <c r="R105" s="246"/>
      <c r="S105" s="246"/>
      <c r="T105" s="247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T105" s="248" t="s">
        <v>183</v>
      </c>
      <c r="AU105" s="248" t="s">
        <v>82</v>
      </c>
      <c r="AV105" s="14" t="s">
        <v>139</v>
      </c>
      <c r="AW105" s="14" t="s">
        <v>4</v>
      </c>
      <c r="AX105" s="14" t="s">
        <v>80</v>
      </c>
      <c r="AY105" s="248" t="s">
        <v>117</v>
      </c>
    </row>
    <row r="106" s="2" customFormat="1" ht="16.5" customHeight="1">
      <c r="A106" s="38"/>
      <c r="B106" s="39"/>
      <c r="C106" s="259" t="s">
        <v>139</v>
      </c>
      <c r="D106" s="259" t="s">
        <v>202</v>
      </c>
      <c r="E106" s="260" t="s">
        <v>203</v>
      </c>
      <c r="F106" s="261" t="s">
        <v>204</v>
      </c>
      <c r="G106" s="262" t="s">
        <v>205</v>
      </c>
      <c r="H106" s="263">
        <v>207</v>
      </c>
      <c r="I106" s="264"/>
      <c r="J106" s="263">
        <f>ROUND(I106*H106,1)</f>
        <v>0</v>
      </c>
      <c r="K106" s="261" t="s">
        <v>122</v>
      </c>
      <c r="L106" s="265"/>
      <c r="M106" s="266" t="s">
        <v>19</v>
      </c>
      <c r="N106" s="267" t="s">
        <v>43</v>
      </c>
      <c r="O106" s="84"/>
      <c r="P106" s="204">
        <f>O106*H106</f>
        <v>0</v>
      </c>
      <c r="Q106" s="204">
        <v>1</v>
      </c>
      <c r="R106" s="204">
        <f>Q106*H106</f>
        <v>207</v>
      </c>
      <c r="S106" s="204">
        <v>0</v>
      </c>
      <c r="T106" s="205">
        <f>S106*H106</f>
        <v>0</v>
      </c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R106" s="206" t="s">
        <v>159</v>
      </c>
      <c r="AT106" s="206" t="s">
        <v>202</v>
      </c>
      <c r="AU106" s="206" t="s">
        <v>82</v>
      </c>
      <c r="AY106" s="17" t="s">
        <v>117</v>
      </c>
      <c r="BE106" s="207">
        <f>IF(N106="základní",J106,0)</f>
        <v>0</v>
      </c>
      <c r="BF106" s="207">
        <f>IF(N106="snížená",J106,0)</f>
        <v>0</v>
      </c>
      <c r="BG106" s="207">
        <f>IF(N106="zákl. přenesená",J106,0)</f>
        <v>0</v>
      </c>
      <c r="BH106" s="207">
        <f>IF(N106="sníž. přenesená",J106,0)</f>
        <v>0</v>
      </c>
      <c r="BI106" s="207">
        <f>IF(N106="nulová",J106,0)</f>
        <v>0</v>
      </c>
      <c r="BJ106" s="17" t="s">
        <v>80</v>
      </c>
      <c r="BK106" s="207">
        <f>ROUND(I106*H106,1)</f>
        <v>0</v>
      </c>
      <c r="BL106" s="17" t="s">
        <v>139</v>
      </c>
      <c r="BM106" s="206" t="s">
        <v>206</v>
      </c>
    </row>
    <row r="107" s="13" customFormat="1">
      <c r="A107" s="13"/>
      <c r="B107" s="226"/>
      <c r="C107" s="227"/>
      <c r="D107" s="228" t="s">
        <v>183</v>
      </c>
      <c r="E107" s="229" t="s">
        <v>19</v>
      </c>
      <c r="F107" s="230" t="s">
        <v>207</v>
      </c>
      <c r="G107" s="227"/>
      <c r="H107" s="231">
        <v>207</v>
      </c>
      <c r="I107" s="232"/>
      <c r="J107" s="227"/>
      <c r="K107" s="227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183</v>
      </c>
      <c r="AU107" s="237" t="s">
        <v>82</v>
      </c>
      <c r="AV107" s="13" t="s">
        <v>82</v>
      </c>
      <c r="AW107" s="13" t="s">
        <v>33</v>
      </c>
      <c r="AX107" s="13" t="s">
        <v>72</v>
      </c>
      <c r="AY107" s="237" t="s">
        <v>117</v>
      </c>
    </row>
    <row r="108" s="14" customFormat="1">
      <c r="A108" s="14"/>
      <c r="B108" s="238"/>
      <c r="C108" s="239"/>
      <c r="D108" s="228" t="s">
        <v>183</v>
      </c>
      <c r="E108" s="240" t="s">
        <v>19</v>
      </c>
      <c r="F108" s="241" t="s">
        <v>188</v>
      </c>
      <c r="G108" s="239"/>
      <c r="H108" s="242">
        <v>207</v>
      </c>
      <c r="I108" s="243"/>
      <c r="J108" s="239"/>
      <c r="K108" s="239"/>
      <c r="L108" s="244"/>
      <c r="M108" s="245"/>
      <c r="N108" s="246"/>
      <c r="O108" s="246"/>
      <c r="P108" s="246"/>
      <c r="Q108" s="246"/>
      <c r="R108" s="246"/>
      <c r="S108" s="246"/>
      <c r="T108" s="247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48" t="s">
        <v>183</v>
      </c>
      <c r="AU108" s="248" t="s">
        <v>82</v>
      </c>
      <c r="AV108" s="14" t="s">
        <v>139</v>
      </c>
      <c r="AW108" s="14" t="s">
        <v>4</v>
      </c>
      <c r="AX108" s="14" t="s">
        <v>80</v>
      </c>
      <c r="AY108" s="248" t="s">
        <v>117</v>
      </c>
    </row>
    <row r="109" s="2" customFormat="1" ht="33" customHeight="1">
      <c r="A109" s="38"/>
      <c r="B109" s="39"/>
      <c r="C109" s="196" t="s">
        <v>144</v>
      </c>
      <c r="D109" s="196" t="s">
        <v>118</v>
      </c>
      <c r="E109" s="197" t="s">
        <v>208</v>
      </c>
      <c r="F109" s="198" t="s">
        <v>209</v>
      </c>
      <c r="G109" s="199" t="s">
        <v>180</v>
      </c>
      <c r="H109" s="200">
        <v>1078.4000000000001</v>
      </c>
      <c r="I109" s="201"/>
      <c r="J109" s="200">
        <f>ROUND(I109*H109,1)</f>
        <v>0</v>
      </c>
      <c r="K109" s="198" t="s">
        <v>122</v>
      </c>
      <c r="L109" s="44"/>
      <c r="M109" s="202" t="s">
        <v>19</v>
      </c>
      <c r="N109" s="203" t="s">
        <v>43</v>
      </c>
      <c r="O109" s="84"/>
      <c r="P109" s="204">
        <f>O109*H109</f>
        <v>0</v>
      </c>
      <c r="Q109" s="204">
        <v>0</v>
      </c>
      <c r="R109" s="204">
        <f>Q109*H109</f>
        <v>0</v>
      </c>
      <c r="S109" s="204">
        <v>0</v>
      </c>
      <c r="T109" s="205">
        <f>S109*H109</f>
        <v>0</v>
      </c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  <c r="AR109" s="206" t="s">
        <v>139</v>
      </c>
      <c r="AT109" s="206" t="s">
        <v>118</v>
      </c>
      <c r="AU109" s="206" t="s">
        <v>82</v>
      </c>
      <c r="AY109" s="17" t="s">
        <v>117</v>
      </c>
      <c r="BE109" s="207">
        <f>IF(N109="základní",J109,0)</f>
        <v>0</v>
      </c>
      <c r="BF109" s="207">
        <f>IF(N109="snížená",J109,0)</f>
        <v>0</v>
      </c>
      <c r="BG109" s="207">
        <f>IF(N109="zákl. přenesená",J109,0)</f>
        <v>0</v>
      </c>
      <c r="BH109" s="207">
        <f>IF(N109="sníž. přenesená",J109,0)</f>
        <v>0</v>
      </c>
      <c r="BI109" s="207">
        <f>IF(N109="nulová",J109,0)</f>
        <v>0</v>
      </c>
      <c r="BJ109" s="17" t="s">
        <v>80</v>
      </c>
      <c r="BK109" s="207">
        <f>ROUND(I109*H109,1)</f>
        <v>0</v>
      </c>
      <c r="BL109" s="17" t="s">
        <v>139</v>
      </c>
      <c r="BM109" s="206" t="s">
        <v>210</v>
      </c>
    </row>
    <row r="110" s="2" customFormat="1">
      <c r="A110" s="38"/>
      <c r="B110" s="39"/>
      <c r="C110" s="40"/>
      <c r="D110" s="208" t="s">
        <v>125</v>
      </c>
      <c r="E110" s="40"/>
      <c r="F110" s="209" t="s">
        <v>211</v>
      </c>
      <c r="G110" s="40"/>
      <c r="H110" s="40"/>
      <c r="I110" s="210"/>
      <c r="J110" s="40"/>
      <c r="K110" s="40"/>
      <c r="L110" s="44"/>
      <c r="M110" s="211"/>
      <c r="N110" s="212"/>
      <c r="O110" s="84"/>
      <c r="P110" s="84"/>
      <c r="Q110" s="84"/>
      <c r="R110" s="84"/>
      <c r="S110" s="84"/>
      <c r="T110" s="85"/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T110" s="17" t="s">
        <v>125</v>
      </c>
      <c r="AU110" s="17" t="s">
        <v>82</v>
      </c>
    </row>
    <row r="111" s="13" customFormat="1">
      <c r="A111" s="13"/>
      <c r="B111" s="226"/>
      <c r="C111" s="227"/>
      <c r="D111" s="228" t="s">
        <v>183</v>
      </c>
      <c r="E111" s="229" t="s">
        <v>19</v>
      </c>
      <c r="F111" s="230" t="s">
        <v>184</v>
      </c>
      <c r="G111" s="227"/>
      <c r="H111" s="231">
        <v>680</v>
      </c>
      <c r="I111" s="232"/>
      <c r="J111" s="227"/>
      <c r="K111" s="227"/>
      <c r="L111" s="233"/>
      <c r="M111" s="234"/>
      <c r="N111" s="235"/>
      <c r="O111" s="235"/>
      <c r="P111" s="235"/>
      <c r="Q111" s="235"/>
      <c r="R111" s="235"/>
      <c r="S111" s="235"/>
      <c r="T111" s="236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T111" s="237" t="s">
        <v>183</v>
      </c>
      <c r="AU111" s="237" t="s">
        <v>82</v>
      </c>
      <c r="AV111" s="13" t="s">
        <v>82</v>
      </c>
      <c r="AW111" s="13" t="s">
        <v>33</v>
      </c>
      <c r="AX111" s="13" t="s">
        <v>72</v>
      </c>
      <c r="AY111" s="237" t="s">
        <v>117</v>
      </c>
    </row>
    <row r="112" s="13" customFormat="1">
      <c r="A112" s="13"/>
      <c r="B112" s="226"/>
      <c r="C112" s="227"/>
      <c r="D112" s="228" t="s">
        <v>183</v>
      </c>
      <c r="E112" s="229" t="s">
        <v>19</v>
      </c>
      <c r="F112" s="230" t="s">
        <v>193</v>
      </c>
      <c r="G112" s="227"/>
      <c r="H112" s="231">
        <v>38.399999999999999</v>
      </c>
      <c r="I112" s="232"/>
      <c r="J112" s="227"/>
      <c r="K112" s="227"/>
      <c r="L112" s="233"/>
      <c r="M112" s="234"/>
      <c r="N112" s="235"/>
      <c r="O112" s="235"/>
      <c r="P112" s="235"/>
      <c r="Q112" s="235"/>
      <c r="R112" s="235"/>
      <c r="S112" s="235"/>
      <c r="T112" s="23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7" t="s">
        <v>183</v>
      </c>
      <c r="AU112" s="237" t="s">
        <v>82</v>
      </c>
      <c r="AV112" s="13" t="s">
        <v>82</v>
      </c>
      <c r="AW112" s="13" t="s">
        <v>33</v>
      </c>
      <c r="AX112" s="13" t="s">
        <v>72</v>
      </c>
      <c r="AY112" s="237" t="s">
        <v>117</v>
      </c>
    </row>
    <row r="113" s="13" customFormat="1">
      <c r="A113" s="13"/>
      <c r="B113" s="226"/>
      <c r="C113" s="227"/>
      <c r="D113" s="228" t="s">
        <v>183</v>
      </c>
      <c r="E113" s="229" t="s">
        <v>19</v>
      </c>
      <c r="F113" s="230" t="s">
        <v>194</v>
      </c>
      <c r="G113" s="227"/>
      <c r="H113" s="231">
        <v>360</v>
      </c>
      <c r="I113" s="232"/>
      <c r="J113" s="227"/>
      <c r="K113" s="227"/>
      <c r="L113" s="233"/>
      <c r="M113" s="234"/>
      <c r="N113" s="235"/>
      <c r="O113" s="235"/>
      <c r="P113" s="235"/>
      <c r="Q113" s="235"/>
      <c r="R113" s="235"/>
      <c r="S113" s="235"/>
      <c r="T113" s="236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T113" s="237" t="s">
        <v>183</v>
      </c>
      <c r="AU113" s="237" t="s">
        <v>82</v>
      </c>
      <c r="AV113" s="13" t="s">
        <v>82</v>
      </c>
      <c r="AW113" s="13" t="s">
        <v>33</v>
      </c>
      <c r="AX113" s="13" t="s">
        <v>72</v>
      </c>
      <c r="AY113" s="237" t="s">
        <v>117</v>
      </c>
    </row>
    <row r="114" s="14" customFormat="1">
      <c r="A114" s="14"/>
      <c r="B114" s="238"/>
      <c r="C114" s="239"/>
      <c r="D114" s="228" t="s">
        <v>183</v>
      </c>
      <c r="E114" s="240" t="s">
        <v>19</v>
      </c>
      <c r="F114" s="241" t="s">
        <v>188</v>
      </c>
      <c r="G114" s="239"/>
      <c r="H114" s="242">
        <v>1078.4000000000001</v>
      </c>
      <c r="I114" s="243"/>
      <c r="J114" s="239"/>
      <c r="K114" s="239"/>
      <c r="L114" s="244"/>
      <c r="M114" s="245"/>
      <c r="N114" s="246"/>
      <c r="O114" s="246"/>
      <c r="P114" s="246"/>
      <c r="Q114" s="246"/>
      <c r="R114" s="246"/>
      <c r="S114" s="246"/>
      <c r="T114" s="247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T114" s="248" t="s">
        <v>183</v>
      </c>
      <c r="AU114" s="248" t="s">
        <v>82</v>
      </c>
      <c r="AV114" s="14" t="s">
        <v>139</v>
      </c>
      <c r="AW114" s="14" t="s">
        <v>4</v>
      </c>
      <c r="AX114" s="14" t="s">
        <v>80</v>
      </c>
      <c r="AY114" s="248" t="s">
        <v>117</v>
      </c>
    </row>
    <row r="115" s="11" customFormat="1" ht="22.8" customHeight="1">
      <c r="A115" s="11"/>
      <c r="B115" s="182"/>
      <c r="C115" s="183"/>
      <c r="D115" s="184" t="s">
        <v>71</v>
      </c>
      <c r="E115" s="224" t="s">
        <v>144</v>
      </c>
      <c r="F115" s="224" t="s">
        <v>212</v>
      </c>
      <c r="G115" s="183"/>
      <c r="H115" s="183"/>
      <c r="I115" s="186"/>
      <c r="J115" s="225">
        <f>BK115</f>
        <v>0</v>
      </c>
      <c r="K115" s="183"/>
      <c r="L115" s="188"/>
      <c r="M115" s="189"/>
      <c r="N115" s="190"/>
      <c r="O115" s="190"/>
      <c r="P115" s="191">
        <f>SUM(P116:P163)</f>
        <v>0</v>
      </c>
      <c r="Q115" s="190"/>
      <c r="R115" s="191">
        <f>SUM(R116:R163)</f>
        <v>956.61592899999994</v>
      </c>
      <c r="S115" s="190"/>
      <c r="T115" s="192">
        <f>SUM(T116:T163)</f>
        <v>0</v>
      </c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  <c r="AR115" s="193" t="s">
        <v>80</v>
      </c>
      <c r="AT115" s="194" t="s">
        <v>71</v>
      </c>
      <c r="AU115" s="194" t="s">
        <v>80</v>
      </c>
      <c r="AY115" s="193" t="s">
        <v>117</v>
      </c>
      <c r="BK115" s="195">
        <f>SUM(BK116:BK163)</f>
        <v>0</v>
      </c>
    </row>
    <row r="116" s="2" customFormat="1" ht="33" customHeight="1">
      <c r="A116" s="38"/>
      <c r="B116" s="39"/>
      <c r="C116" s="196" t="s">
        <v>149</v>
      </c>
      <c r="D116" s="196" t="s">
        <v>118</v>
      </c>
      <c r="E116" s="197" t="s">
        <v>213</v>
      </c>
      <c r="F116" s="198" t="s">
        <v>214</v>
      </c>
      <c r="G116" s="199" t="s">
        <v>180</v>
      </c>
      <c r="H116" s="200">
        <v>1097.5999999999999</v>
      </c>
      <c r="I116" s="201"/>
      <c r="J116" s="200">
        <f>ROUND(I116*H116,1)</f>
        <v>0</v>
      </c>
      <c r="K116" s="198" t="s">
        <v>122</v>
      </c>
      <c r="L116" s="44"/>
      <c r="M116" s="202" t="s">
        <v>19</v>
      </c>
      <c r="N116" s="203" t="s">
        <v>43</v>
      </c>
      <c r="O116" s="84"/>
      <c r="P116" s="204">
        <f>O116*H116</f>
        <v>0</v>
      </c>
      <c r="Q116" s="204">
        <v>0.34499999999999997</v>
      </c>
      <c r="R116" s="204">
        <f>Q116*H116</f>
        <v>378.67199999999991</v>
      </c>
      <c r="S116" s="204">
        <v>0</v>
      </c>
      <c r="T116" s="205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6" t="s">
        <v>139</v>
      </c>
      <c r="AT116" s="206" t="s">
        <v>118</v>
      </c>
      <c r="AU116" s="206" t="s">
        <v>82</v>
      </c>
      <c r="AY116" s="17" t="s">
        <v>117</v>
      </c>
      <c r="BE116" s="207">
        <f>IF(N116="základní",J116,0)</f>
        <v>0</v>
      </c>
      <c r="BF116" s="207">
        <f>IF(N116="snížená",J116,0)</f>
        <v>0</v>
      </c>
      <c r="BG116" s="207">
        <f>IF(N116="zákl. přenesená",J116,0)</f>
        <v>0</v>
      </c>
      <c r="BH116" s="207">
        <f>IF(N116="sníž. přenesená",J116,0)</f>
        <v>0</v>
      </c>
      <c r="BI116" s="207">
        <f>IF(N116="nulová",J116,0)</f>
        <v>0</v>
      </c>
      <c r="BJ116" s="17" t="s">
        <v>80</v>
      </c>
      <c r="BK116" s="207">
        <f>ROUND(I116*H116,1)</f>
        <v>0</v>
      </c>
      <c r="BL116" s="17" t="s">
        <v>139</v>
      </c>
      <c r="BM116" s="206" t="s">
        <v>215</v>
      </c>
    </row>
    <row r="117" s="2" customFormat="1">
      <c r="A117" s="38"/>
      <c r="B117" s="39"/>
      <c r="C117" s="40"/>
      <c r="D117" s="208" t="s">
        <v>125</v>
      </c>
      <c r="E117" s="40"/>
      <c r="F117" s="209" t="s">
        <v>216</v>
      </c>
      <c r="G117" s="40"/>
      <c r="H117" s="40"/>
      <c r="I117" s="210"/>
      <c r="J117" s="40"/>
      <c r="K117" s="40"/>
      <c r="L117" s="44"/>
      <c r="M117" s="211"/>
      <c r="N117" s="212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125</v>
      </c>
      <c r="AU117" s="17" t="s">
        <v>82</v>
      </c>
    </row>
    <row r="118" s="13" customFormat="1">
      <c r="A118" s="13"/>
      <c r="B118" s="226"/>
      <c r="C118" s="227"/>
      <c r="D118" s="228" t="s">
        <v>183</v>
      </c>
      <c r="E118" s="229" t="s">
        <v>19</v>
      </c>
      <c r="F118" s="230" t="s">
        <v>184</v>
      </c>
      <c r="G118" s="227"/>
      <c r="H118" s="231">
        <v>680</v>
      </c>
      <c r="I118" s="232"/>
      <c r="J118" s="227"/>
      <c r="K118" s="227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183</v>
      </c>
      <c r="AU118" s="237" t="s">
        <v>82</v>
      </c>
      <c r="AV118" s="13" t="s">
        <v>82</v>
      </c>
      <c r="AW118" s="13" t="s">
        <v>33</v>
      </c>
      <c r="AX118" s="13" t="s">
        <v>72</v>
      </c>
      <c r="AY118" s="237" t="s">
        <v>117</v>
      </c>
    </row>
    <row r="119" s="13" customFormat="1">
      <c r="A119" s="13"/>
      <c r="B119" s="226"/>
      <c r="C119" s="227"/>
      <c r="D119" s="228" t="s">
        <v>183</v>
      </c>
      <c r="E119" s="229" t="s">
        <v>19</v>
      </c>
      <c r="F119" s="230" t="s">
        <v>217</v>
      </c>
      <c r="G119" s="227"/>
      <c r="H119" s="231">
        <v>57.600000000000001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183</v>
      </c>
      <c r="AU119" s="237" t="s">
        <v>82</v>
      </c>
      <c r="AV119" s="13" t="s">
        <v>82</v>
      </c>
      <c r="AW119" s="13" t="s">
        <v>33</v>
      </c>
      <c r="AX119" s="13" t="s">
        <v>72</v>
      </c>
      <c r="AY119" s="237" t="s">
        <v>117</v>
      </c>
    </row>
    <row r="120" s="13" customFormat="1">
      <c r="A120" s="13"/>
      <c r="B120" s="226"/>
      <c r="C120" s="227"/>
      <c r="D120" s="228" t="s">
        <v>183</v>
      </c>
      <c r="E120" s="229" t="s">
        <v>19</v>
      </c>
      <c r="F120" s="230" t="s">
        <v>194</v>
      </c>
      <c r="G120" s="227"/>
      <c r="H120" s="231">
        <v>360</v>
      </c>
      <c r="I120" s="232"/>
      <c r="J120" s="227"/>
      <c r="K120" s="227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183</v>
      </c>
      <c r="AU120" s="237" t="s">
        <v>82</v>
      </c>
      <c r="AV120" s="13" t="s">
        <v>82</v>
      </c>
      <c r="AW120" s="13" t="s">
        <v>33</v>
      </c>
      <c r="AX120" s="13" t="s">
        <v>72</v>
      </c>
      <c r="AY120" s="237" t="s">
        <v>117</v>
      </c>
    </row>
    <row r="121" s="14" customFormat="1">
      <c r="A121" s="14"/>
      <c r="B121" s="238"/>
      <c r="C121" s="239"/>
      <c r="D121" s="228" t="s">
        <v>183</v>
      </c>
      <c r="E121" s="240" t="s">
        <v>19</v>
      </c>
      <c r="F121" s="241" t="s">
        <v>188</v>
      </c>
      <c r="G121" s="239"/>
      <c r="H121" s="242">
        <v>1097.5999999999999</v>
      </c>
      <c r="I121" s="243"/>
      <c r="J121" s="239"/>
      <c r="K121" s="239"/>
      <c r="L121" s="244"/>
      <c r="M121" s="245"/>
      <c r="N121" s="246"/>
      <c r="O121" s="246"/>
      <c r="P121" s="246"/>
      <c r="Q121" s="246"/>
      <c r="R121" s="246"/>
      <c r="S121" s="246"/>
      <c r="T121" s="247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T121" s="248" t="s">
        <v>183</v>
      </c>
      <c r="AU121" s="248" t="s">
        <v>82</v>
      </c>
      <c r="AV121" s="14" t="s">
        <v>139</v>
      </c>
      <c r="AW121" s="14" t="s">
        <v>33</v>
      </c>
      <c r="AX121" s="14" t="s">
        <v>80</v>
      </c>
      <c r="AY121" s="248" t="s">
        <v>117</v>
      </c>
    </row>
    <row r="122" s="2" customFormat="1" ht="37.8" customHeight="1">
      <c r="A122" s="38"/>
      <c r="B122" s="39"/>
      <c r="C122" s="196" t="s">
        <v>154</v>
      </c>
      <c r="D122" s="196" t="s">
        <v>118</v>
      </c>
      <c r="E122" s="197" t="s">
        <v>218</v>
      </c>
      <c r="F122" s="198" t="s">
        <v>219</v>
      </c>
      <c r="G122" s="199" t="s">
        <v>180</v>
      </c>
      <c r="H122" s="200">
        <v>1078.4000000000001</v>
      </c>
      <c r="I122" s="201"/>
      <c r="J122" s="200">
        <f>ROUND(I122*H122,1)</f>
        <v>0</v>
      </c>
      <c r="K122" s="198" t="s">
        <v>122</v>
      </c>
      <c r="L122" s="44"/>
      <c r="M122" s="202" t="s">
        <v>19</v>
      </c>
      <c r="N122" s="203" t="s">
        <v>43</v>
      </c>
      <c r="O122" s="84"/>
      <c r="P122" s="204">
        <f>O122*H122</f>
        <v>0</v>
      </c>
      <c r="Q122" s="204">
        <v>0.42148999999999998</v>
      </c>
      <c r="R122" s="204">
        <f>Q122*H122</f>
        <v>454.53481600000003</v>
      </c>
      <c r="S122" s="204">
        <v>0</v>
      </c>
      <c r="T122" s="205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06" t="s">
        <v>139</v>
      </c>
      <c r="AT122" s="206" t="s">
        <v>118</v>
      </c>
      <c r="AU122" s="206" t="s">
        <v>82</v>
      </c>
      <c r="AY122" s="17" t="s">
        <v>117</v>
      </c>
      <c r="BE122" s="207">
        <f>IF(N122="základní",J122,0)</f>
        <v>0</v>
      </c>
      <c r="BF122" s="207">
        <f>IF(N122="snížená",J122,0)</f>
        <v>0</v>
      </c>
      <c r="BG122" s="207">
        <f>IF(N122="zákl. přenesená",J122,0)</f>
        <v>0</v>
      </c>
      <c r="BH122" s="207">
        <f>IF(N122="sníž. přenesená",J122,0)</f>
        <v>0</v>
      </c>
      <c r="BI122" s="207">
        <f>IF(N122="nulová",J122,0)</f>
        <v>0</v>
      </c>
      <c r="BJ122" s="17" t="s">
        <v>80</v>
      </c>
      <c r="BK122" s="207">
        <f>ROUND(I122*H122,1)</f>
        <v>0</v>
      </c>
      <c r="BL122" s="17" t="s">
        <v>139</v>
      </c>
      <c r="BM122" s="206" t="s">
        <v>220</v>
      </c>
    </row>
    <row r="123" s="2" customFormat="1">
      <c r="A123" s="38"/>
      <c r="B123" s="39"/>
      <c r="C123" s="40"/>
      <c r="D123" s="208" t="s">
        <v>125</v>
      </c>
      <c r="E123" s="40"/>
      <c r="F123" s="209" t="s">
        <v>221</v>
      </c>
      <c r="G123" s="40"/>
      <c r="H123" s="40"/>
      <c r="I123" s="210"/>
      <c r="J123" s="40"/>
      <c r="K123" s="40"/>
      <c r="L123" s="44"/>
      <c r="M123" s="211"/>
      <c r="N123" s="212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125</v>
      </c>
      <c r="AU123" s="17" t="s">
        <v>82</v>
      </c>
    </row>
    <row r="124" s="13" customFormat="1">
      <c r="A124" s="13"/>
      <c r="B124" s="226"/>
      <c r="C124" s="227"/>
      <c r="D124" s="228" t="s">
        <v>183</v>
      </c>
      <c r="E124" s="229" t="s">
        <v>19</v>
      </c>
      <c r="F124" s="230" t="s">
        <v>184</v>
      </c>
      <c r="G124" s="227"/>
      <c r="H124" s="231">
        <v>680</v>
      </c>
      <c r="I124" s="232"/>
      <c r="J124" s="227"/>
      <c r="K124" s="227"/>
      <c r="L124" s="233"/>
      <c r="M124" s="234"/>
      <c r="N124" s="235"/>
      <c r="O124" s="235"/>
      <c r="P124" s="235"/>
      <c r="Q124" s="235"/>
      <c r="R124" s="235"/>
      <c r="S124" s="235"/>
      <c r="T124" s="236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7" t="s">
        <v>183</v>
      </c>
      <c r="AU124" s="237" t="s">
        <v>82</v>
      </c>
      <c r="AV124" s="13" t="s">
        <v>82</v>
      </c>
      <c r="AW124" s="13" t="s">
        <v>33</v>
      </c>
      <c r="AX124" s="13" t="s">
        <v>72</v>
      </c>
      <c r="AY124" s="237" t="s">
        <v>117</v>
      </c>
    </row>
    <row r="125" s="13" customFormat="1">
      <c r="A125" s="13"/>
      <c r="B125" s="226"/>
      <c r="C125" s="227"/>
      <c r="D125" s="228" t="s">
        <v>183</v>
      </c>
      <c r="E125" s="229" t="s">
        <v>19</v>
      </c>
      <c r="F125" s="230" t="s">
        <v>193</v>
      </c>
      <c r="G125" s="227"/>
      <c r="H125" s="231">
        <v>38.399999999999999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7" t="s">
        <v>183</v>
      </c>
      <c r="AU125" s="237" t="s">
        <v>82</v>
      </c>
      <c r="AV125" s="13" t="s">
        <v>82</v>
      </c>
      <c r="AW125" s="13" t="s">
        <v>33</v>
      </c>
      <c r="AX125" s="13" t="s">
        <v>72</v>
      </c>
      <c r="AY125" s="237" t="s">
        <v>117</v>
      </c>
    </row>
    <row r="126" s="13" customFormat="1">
      <c r="A126" s="13"/>
      <c r="B126" s="226"/>
      <c r="C126" s="227"/>
      <c r="D126" s="228" t="s">
        <v>183</v>
      </c>
      <c r="E126" s="229" t="s">
        <v>19</v>
      </c>
      <c r="F126" s="230" t="s">
        <v>194</v>
      </c>
      <c r="G126" s="227"/>
      <c r="H126" s="231">
        <v>360</v>
      </c>
      <c r="I126" s="232"/>
      <c r="J126" s="227"/>
      <c r="K126" s="227"/>
      <c r="L126" s="233"/>
      <c r="M126" s="234"/>
      <c r="N126" s="235"/>
      <c r="O126" s="235"/>
      <c r="P126" s="235"/>
      <c r="Q126" s="235"/>
      <c r="R126" s="235"/>
      <c r="S126" s="235"/>
      <c r="T126" s="236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7" t="s">
        <v>183</v>
      </c>
      <c r="AU126" s="237" t="s">
        <v>82</v>
      </c>
      <c r="AV126" s="13" t="s">
        <v>82</v>
      </c>
      <c r="AW126" s="13" t="s">
        <v>33</v>
      </c>
      <c r="AX126" s="13" t="s">
        <v>72</v>
      </c>
      <c r="AY126" s="237" t="s">
        <v>117</v>
      </c>
    </row>
    <row r="127" s="14" customFormat="1">
      <c r="A127" s="14"/>
      <c r="B127" s="238"/>
      <c r="C127" s="239"/>
      <c r="D127" s="228" t="s">
        <v>183</v>
      </c>
      <c r="E127" s="240" t="s">
        <v>19</v>
      </c>
      <c r="F127" s="241" t="s">
        <v>188</v>
      </c>
      <c r="G127" s="239"/>
      <c r="H127" s="242">
        <v>1078.4000000000001</v>
      </c>
      <c r="I127" s="243"/>
      <c r="J127" s="239"/>
      <c r="K127" s="239"/>
      <c r="L127" s="244"/>
      <c r="M127" s="245"/>
      <c r="N127" s="246"/>
      <c r="O127" s="246"/>
      <c r="P127" s="246"/>
      <c r="Q127" s="246"/>
      <c r="R127" s="246"/>
      <c r="S127" s="246"/>
      <c r="T127" s="247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T127" s="248" t="s">
        <v>183</v>
      </c>
      <c r="AU127" s="248" t="s">
        <v>82</v>
      </c>
      <c r="AV127" s="14" t="s">
        <v>139</v>
      </c>
      <c r="AW127" s="14" t="s">
        <v>33</v>
      </c>
      <c r="AX127" s="14" t="s">
        <v>80</v>
      </c>
      <c r="AY127" s="248" t="s">
        <v>117</v>
      </c>
    </row>
    <row r="128" s="2" customFormat="1" ht="24.15" customHeight="1">
      <c r="A128" s="38"/>
      <c r="B128" s="39"/>
      <c r="C128" s="196" t="s">
        <v>159</v>
      </c>
      <c r="D128" s="196" t="s">
        <v>118</v>
      </c>
      <c r="E128" s="197" t="s">
        <v>222</v>
      </c>
      <c r="F128" s="198" t="s">
        <v>223</v>
      </c>
      <c r="G128" s="199" t="s">
        <v>180</v>
      </c>
      <c r="H128" s="200">
        <v>2092.4000000000001</v>
      </c>
      <c r="I128" s="201"/>
      <c r="J128" s="200">
        <f>ROUND(I128*H128,1)</f>
        <v>0</v>
      </c>
      <c r="K128" s="198" t="s">
        <v>19</v>
      </c>
      <c r="L128" s="44"/>
      <c r="M128" s="202" t="s">
        <v>19</v>
      </c>
      <c r="N128" s="203" t="s">
        <v>43</v>
      </c>
      <c r="O128" s="84"/>
      <c r="P128" s="204">
        <f>O128*H128</f>
        <v>0</v>
      </c>
      <c r="Q128" s="204">
        <v>0</v>
      </c>
      <c r="R128" s="204">
        <f>Q128*H128</f>
        <v>0</v>
      </c>
      <c r="S128" s="204">
        <v>0</v>
      </c>
      <c r="T128" s="20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6" t="s">
        <v>139</v>
      </c>
      <c r="AT128" s="206" t="s">
        <v>118</v>
      </c>
      <c r="AU128" s="206" t="s">
        <v>82</v>
      </c>
      <c r="AY128" s="17" t="s">
        <v>117</v>
      </c>
      <c r="BE128" s="207">
        <f>IF(N128="základní",J128,0)</f>
        <v>0</v>
      </c>
      <c r="BF128" s="207">
        <f>IF(N128="snížená",J128,0)</f>
        <v>0</v>
      </c>
      <c r="BG128" s="207">
        <f>IF(N128="zákl. přenesená",J128,0)</f>
        <v>0</v>
      </c>
      <c r="BH128" s="207">
        <f>IF(N128="sníž. přenesená",J128,0)</f>
        <v>0</v>
      </c>
      <c r="BI128" s="207">
        <f>IF(N128="nulová",J128,0)</f>
        <v>0</v>
      </c>
      <c r="BJ128" s="17" t="s">
        <v>80</v>
      </c>
      <c r="BK128" s="207">
        <f>ROUND(I128*H128,1)</f>
        <v>0</v>
      </c>
      <c r="BL128" s="17" t="s">
        <v>139</v>
      </c>
      <c r="BM128" s="206" t="s">
        <v>224</v>
      </c>
    </row>
    <row r="129" s="13" customFormat="1">
      <c r="A129" s="13"/>
      <c r="B129" s="226"/>
      <c r="C129" s="227"/>
      <c r="D129" s="228" t="s">
        <v>183</v>
      </c>
      <c r="E129" s="229" t="s">
        <v>19</v>
      </c>
      <c r="F129" s="230" t="s">
        <v>184</v>
      </c>
      <c r="G129" s="227"/>
      <c r="H129" s="231">
        <v>680</v>
      </c>
      <c r="I129" s="232"/>
      <c r="J129" s="227"/>
      <c r="K129" s="227"/>
      <c r="L129" s="233"/>
      <c r="M129" s="234"/>
      <c r="N129" s="235"/>
      <c r="O129" s="235"/>
      <c r="P129" s="235"/>
      <c r="Q129" s="235"/>
      <c r="R129" s="235"/>
      <c r="S129" s="235"/>
      <c r="T129" s="236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7" t="s">
        <v>183</v>
      </c>
      <c r="AU129" s="237" t="s">
        <v>82</v>
      </c>
      <c r="AV129" s="13" t="s">
        <v>82</v>
      </c>
      <c r="AW129" s="13" t="s">
        <v>33</v>
      </c>
      <c r="AX129" s="13" t="s">
        <v>72</v>
      </c>
      <c r="AY129" s="237" t="s">
        <v>117</v>
      </c>
    </row>
    <row r="130" s="13" customFormat="1">
      <c r="A130" s="13"/>
      <c r="B130" s="226"/>
      <c r="C130" s="227"/>
      <c r="D130" s="228" t="s">
        <v>183</v>
      </c>
      <c r="E130" s="229" t="s">
        <v>19</v>
      </c>
      <c r="F130" s="230" t="s">
        <v>193</v>
      </c>
      <c r="G130" s="227"/>
      <c r="H130" s="231">
        <v>38.399999999999999</v>
      </c>
      <c r="I130" s="232"/>
      <c r="J130" s="227"/>
      <c r="K130" s="227"/>
      <c r="L130" s="233"/>
      <c r="M130" s="234"/>
      <c r="N130" s="235"/>
      <c r="O130" s="235"/>
      <c r="P130" s="235"/>
      <c r="Q130" s="235"/>
      <c r="R130" s="235"/>
      <c r="S130" s="235"/>
      <c r="T130" s="236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7" t="s">
        <v>183</v>
      </c>
      <c r="AU130" s="237" t="s">
        <v>82</v>
      </c>
      <c r="AV130" s="13" t="s">
        <v>82</v>
      </c>
      <c r="AW130" s="13" t="s">
        <v>33</v>
      </c>
      <c r="AX130" s="13" t="s">
        <v>72</v>
      </c>
      <c r="AY130" s="237" t="s">
        <v>117</v>
      </c>
    </row>
    <row r="131" s="13" customFormat="1">
      <c r="A131" s="13"/>
      <c r="B131" s="226"/>
      <c r="C131" s="227"/>
      <c r="D131" s="228" t="s">
        <v>183</v>
      </c>
      <c r="E131" s="229" t="s">
        <v>19</v>
      </c>
      <c r="F131" s="230" t="s">
        <v>186</v>
      </c>
      <c r="G131" s="227"/>
      <c r="H131" s="231">
        <v>952</v>
      </c>
      <c r="I131" s="232"/>
      <c r="J131" s="227"/>
      <c r="K131" s="227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183</v>
      </c>
      <c r="AU131" s="237" t="s">
        <v>82</v>
      </c>
      <c r="AV131" s="13" t="s">
        <v>82</v>
      </c>
      <c r="AW131" s="13" t="s">
        <v>33</v>
      </c>
      <c r="AX131" s="13" t="s">
        <v>72</v>
      </c>
      <c r="AY131" s="237" t="s">
        <v>117</v>
      </c>
    </row>
    <row r="132" s="13" customFormat="1">
      <c r="A132" s="13"/>
      <c r="B132" s="226"/>
      <c r="C132" s="227"/>
      <c r="D132" s="228" t="s">
        <v>183</v>
      </c>
      <c r="E132" s="229" t="s">
        <v>19</v>
      </c>
      <c r="F132" s="230" t="s">
        <v>225</v>
      </c>
      <c r="G132" s="227"/>
      <c r="H132" s="231">
        <v>62</v>
      </c>
      <c r="I132" s="232"/>
      <c r="J132" s="227"/>
      <c r="K132" s="227"/>
      <c r="L132" s="233"/>
      <c r="M132" s="234"/>
      <c r="N132" s="235"/>
      <c r="O132" s="235"/>
      <c r="P132" s="235"/>
      <c r="Q132" s="235"/>
      <c r="R132" s="235"/>
      <c r="S132" s="235"/>
      <c r="T132" s="236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37" t="s">
        <v>183</v>
      </c>
      <c r="AU132" s="237" t="s">
        <v>82</v>
      </c>
      <c r="AV132" s="13" t="s">
        <v>82</v>
      </c>
      <c r="AW132" s="13" t="s">
        <v>33</v>
      </c>
      <c r="AX132" s="13" t="s">
        <v>72</v>
      </c>
      <c r="AY132" s="237" t="s">
        <v>117</v>
      </c>
    </row>
    <row r="133" s="13" customFormat="1">
      <c r="A133" s="13"/>
      <c r="B133" s="226"/>
      <c r="C133" s="227"/>
      <c r="D133" s="228" t="s">
        <v>183</v>
      </c>
      <c r="E133" s="229" t="s">
        <v>19</v>
      </c>
      <c r="F133" s="230" t="s">
        <v>194</v>
      </c>
      <c r="G133" s="227"/>
      <c r="H133" s="231">
        <v>360</v>
      </c>
      <c r="I133" s="232"/>
      <c r="J133" s="227"/>
      <c r="K133" s="227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183</v>
      </c>
      <c r="AU133" s="237" t="s">
        <v>82</v>
      </c>
      <c r="AV133" s="13" t="s">
        <v>82</v>
      </c>
      <c r="AW133" s="13" t="s">
        <v>33</v>
      </c>
      <c r="AX133" s="13" t="s">
        <v>72</v>
      </c>
      <c r="AY133" s="237" t="s">
        <v>117</v>
      </c>
    </row>
    <row r="134" s="14" customFormat="1">
      <c r="A134" s="14"/>
      <c r="B134" s="238"/>
      <c r="C134" s="239"/>
      <c r="D134" s="228" t="s">
        <v>183</v>
      </c>
      <c r="E134" s="240" t="s">
        <v>19</v>
      </c>
      <c r="F134" s="241" t="s">
        <v>188</v>
      </c>
      <c r="G134" s="239"/>
      <c r="H134" s="242">
        <v>2092.4000000000001</v>
      </c>
      <c r="I134" s="243"/>
      <c r="J134" s="239"/>
      <c r="K134" s="239"/>
      <c r="L134" s="244"/>
      <c r="M134" s="245"/>
      <c r="N134" s="246"/>
      <c r="O134" s="246"/>
      <c r="P134" s="246"/>
      <c r="Q134" s="246"/>
      <c r="R134" s="246"/>
      <c r="S134" s="246"/>
      <c r="T134" s="247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T134" s="248" t="s">
        <v>183</v>
      </c>
      <c r="AU134" s="248" t="s">
        <v>82</v>
      </c>
      <c r="AV134" s="14" t="s">
        <v>139</v>
      </c>
      <c r="AW134" s="14" t="s">
        <v>4</v>
      </c>
      <c r="AX134" s="14" t="s">
        <v>80</v>
      </c>
      <c r="AY134" s="248" t="s">
        <v>117</v>
      </c>
    </row>
    <row r="135" s="2" customFormat="1" ht="49.05" customHeight="1">
      <c r="A135" s="38"/>
      <c r="B135" s="39"/>
      <c r="C135" s="196" t="s">
        <v>164</v>
      </c>
      <c r="D135" s="196" t="s">
        <v>118</v>
      </c>
      <c r="E135" s="197" t="s">
        <v>226</v>
      </c>
      <c r="F135" s="198" t="s">
        <v>227</v>
      </c>
      <c r="G135" s="199" t="s">
        <v>180</v>
      </c>
      <c r="H135" s="200">
        <v>1682.2000000000001</v>
      </c>
      <c r="I135" s="201"/>
      <c r="J135" s="200">
        <f>ROUND(I135*H135,1)</f>
        <v>0</v>
      </c>
      <c r="K135" s="198" t="s">
        <v>122</v>
      </c>
      <c r="L135" s="44"/>
      <c r="M135" s="202" t="s">
        <v>19</v>
      </c>
      <c r="N135" s="203" t="s">
        <v>43</v>
      </c>
      <c r="O135" s="84"/>
      <c r="P135" s="204">
        <f>O135*H135</f>
        <v>0</v>
      </c>
      <c r="Q135" s="204">
        <v>0</v>
      </c>
      <c r="R135" s="204">
        <f>Q135*H135</f>
        <v>0</v>
      </c>
      <c r="S135" s="204">
        <v>0</v>
      </c>
      <c r="T135" s="20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6" t="s">
        <v>139</v>
      </c>
      <c r="AT135" s="206" t="s">
        <v>118</v>
      </c>
      <c r="AU135" s="206" t="s">
        <v>82</v>
      </c>
      <c r="AY135" s="17" t="s">
        <v>117</v>
      </c>
      <c r="BE135" s="207">
        <f>IF(N135="základní",J135,0)</f>
        <v>0</v>
      </c>
      <c r="BF135" s="207">
        <f>IF(N135="snížená",J135,0)</f>
        <v>0</v>
      </c>
      <c r="BG135" s="207">
        <f>IF(N135="zákl. přenesená",J135,0)</f>
        <v>0</v>
      </c>
      <c r="BH135" s="207">
        <f>IF(N135="sníž. přenesená",J135,0)</f>
        <v>0</v>
      </c>
      <c r="BI135" s="207">
        <f>IF(N135="nulová",J135,0)</f>
        <v>0</v>
      </c>
      <c r="BJ135" s="17" t="s">
        <v>80</v>
      </c>
      <c r="BK135" s="207">
        <f>ROUND(I135*H135,1)</f>
        <v>0</v>
      </c>
      <c r="BL135" s="17" t="s">
        <v>139</v>
      </c>
      <c r="BM135" s="206" t="s">
        <v>228</v>
      </c>
    </row>
    <row r="136" s="2" customFormat="1">
      <c r="A136" s="38"/>
      <c r="B136" s="39"/>
      <c r="C136" s="40"/>
      <c r="D136" s="208" t="s">
        <v>125</v>
      </c>
      <c r="E136" s="40"/>
      <c r="F136" s="209" t="s">
        <v>229</v>
      </c>
      <c r="G136" s="40"/>
      <c r="H136" s="40"/>
      <c r="I136" s="210"/>
      <c r="J136" s="40"/>
      <c r="K136" s="40"/>
      <c r="L136" s="44"/>
      <c r="M136" s="211"/>
      <c r="N136" s="212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125</v>
      </c>
      <c r="AU136" s="17" t="s">
        <v>82</v>
      </c>
    </row>
    <row r="137" s="13" customFormat="1">
      <c r="A137" s="13"/>
      <c r="B137" s="226"/>
      <c r="C137" s="227"/>
      <c r="D137" s="228" t="s">
        <v>183</v>
      </c>
      <c r="E137" s="229" t="s">
        <v>19</v>
      </c>
      <c r="F137" s="230" t="s">
        <v>184</v>
      </c>
      <c r="G137" s="227"/>
      <c r="H137" s="231">
        <v>680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183</v>
      </c>
      <c r="AU137" s="237" t="s">
        <v>82</v>
      </c>
      <c r="AV137" s="13" t="s">
        <v>82</v>
      </c>
      <c r="AW137" s="13" t="s">
        <v>33</v>
      </c>
      <c r="AX137" s="13" t="s">
        <v>72</v>
      </c>
      <c r="AY137" s="237" t="s">
        <v>117</v>
      </c>
    </row>
    <row r="138" s="13" customFormat="1">
      <c r="A138" s="13"/>
      <c r="B138" s="226"/>
      <c r="C138" s="227"/>
      <c r="D138" s="228" t="s">
        <v>183</v>
      </c>
      <c r="E138" s="229" t="s">
        <v>19</v>
      </c>
      <c r="F138" s="230" t="s">
        <v>185</v>
      </c>
      <c r="G138" s="227"/>
      <c r="H138" s="231">
        <v>19.199999999999999</v>
      </c>
      <c r="I138" s="232"/>
      <c r="J138" s="227"/>
      <c r="K138" s="227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183</v>
      </c>
      <c r="AU138" s="237" t="s">
        <v>82</v>
      </c>
      <c r="AV138" s="13" t="s">
        <v>82</v>
      </c>
      <c r="AW138" s="13" t="s">
        <v>33</v>
      </c>
      <c r="AX138" s="13" t="s">
        <v>72</v>
      </c>
      <c r="AY138" s="237" t="s">
        <v>117</v>
      </c>
    </row>
    <row r="139" s="13" customFormat="1">
      <c r="A139" s="13"/>
      <c r="B139" s="226"/>
      <c r="C139" s="227"/>
      <c r="D139" s="228" t="s">
        <v>183</v>
      </c>
      <c r="E139" s="229" t="s">
        <v>19</v>
      </c>
      <c r="F139" s="230" t="s">
        <v>186</v>
      </c>
      <c r="G139" s="227"/>
      <c r="H139" s="231">
        <v>952</v>
      </c>
      <c r="I139" s="232"/>
      <c r="J139" s="227"/>
      <c r="K139" s="227"/>
      <c r="L139" s="233"/>
      <c r="M139" s="234"/>
      <c r="N139" s="235"/>
      <c r="O139" s="235"/>
      <c r="P139" s="235"/>
      <c r="Q139" s="235"/>
      <c r="R139" s="235"/>
      <c r="S139" s="235"/>
      <c r="T139" s="236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37" t="s">
        <v>183</v>
      </c>
      <c r="AU139" s="237" t="s">
        <v>82</v>
      </c>
      <c r="AV139" s="13" t="s">
        <v>82</v>
      </c>
      <c r="AW139" s="13" t="s">
        <v>33</v>
      </c>
      <c r="AX139" s="13" t="s">
        <v>72</v>
      </c>
      <c r="AY139" s="237" t="s">
        <v>117</v>
      </c>
    </row>
    <row r="140" s="13" customFormat="1">
      <c r="A140" s="13"/>
      <c r="B140" s="226"/>
      <c r="C140" s="227"/>
      <c r="D140" s="228" t="s">
        <v>183</v>
      </c>
      <c r="E140" s="229" t="s">
        <v>19</v>
      </c>
      <c r="F140" s="230" t="s">
        <v>187</v>
      </c>
      <c r="G140" s="227"/>
      <c r="H140" s="231">
        <v>31</v>
      </c>
      <c r="I140" s="232"/>
      <c r="J140" s="227"/>
      <c r="K140" s="227"/>
      <c r="L140" s="233"/>
      <c r="M140" s="234"/>
      <c r="N140" s="235"/>
      <c r="O140" s="235"/>
      <c r="P140" s="235"/>
      <c r="Q140" s="235"/>
      <c r="R140" s="235"/>
      <c r="S140" s="235"/>
      <c r="T140" s="23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7" t="s">
        <v>183</v>
      </c>
      <c r="AU140" s="237" t="s">
        <v>82</v>
      </c>
      <c r="AV140" s="13" t="s">
        <v>82</v>
      </c>
      <c r="AW140" s="13" t="s">
        <v>33</v>
      </c>
      <c r="AX140" s="13" t="s">
        <v>72</v>
      </c>
      <c r="AY140" s="237" t="s">
        <v>117</v>
      </c>
    </row>
    <row r="141" s="2" customFormat="1" ht="24.15" customHeight="1">
      <c r="A141" s="38"/>
      <c r="B141" s="39"/>
      <c r="C141" s="196" t="s">
        <v>230</v>
      </c>
      <c r="D141" s="196" t="s">
        <v>118</v>
      </c>
      <c r="E141" s="197" t="s">
        <v>231</v>
      </c>
      <c r="F141" s="198" t="s">
        <v>232</v>
      </c>
      <c r="G141" s="199" t="s">
        <v>180</v>
      </c>
      <c r="H141" s="200">
        <v>3339.3000000000002</v>
      </c>
      <c r="I141" s="201"/>
      <c r="J141" s="200">
        <f>ROUND(I141*H141,1)</f>
        <v>0</v>
      </c>
      <c r="K141" s="198" t="s">
        <v>122</v>
      </c>
      <c r="L141" s="44"/>
      <c r="M141" s="202" t="s">
        <v>19</v>
      </c>
      <c r="N141" s="203" t="s">
        <v>43</v>
      </c>
      <c r="O141" s="84"/>
      <c r="P141" s="204">
        <f>O141*H141</f>
        <v>0</v>
      </c>
      <c r="Q141" s="204">
        <v>0.00040999999999999999</v>
      </c>
      <c r="R141" s="204">
        <f>Q141*H141</f>
        <v>1.369113</v>
      </c>
      <c r="S141" s="204">
        <v>0</v>
      </c>
      <c r="T141" s="20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6" t="s">
        <v>139</v>
      </c>
      <c r="AT141" s="206" t="s">
        <v>118</v>
      </c>
      <c r="AU141" s="206" t="s">
        <v>82</v>
      </c>
      <c r="AY141" s="17" t="s">
        <v>117</v>
      </c>
      <c r="BE141" s="207">
        <f>IF(N141="základní",J141,0)</f>
        <v>0</v>
      </c>
      <c r="BF141" s="207">
        <f>IF(N141="snížená",J141,0)</f>
        <v>0</v>
      </c>
      <c r="BG141" s="207">
        <f>IF(N141="zákl. přenesená",J141,0)</f>
        <v>0</v>
      </c>
      <c r="BH141" s="207">
        <f>IF(N141="sníž. přenesená",J141,0)</f>
        <v>0</v>
      </c>
      <c r="BI141" s="207">
        <f>IF(N141="nulová",J141,0)</f>
        <v>0</v>
      </c>
      <c r="BJ141" s="17" t="s">
        <v>80</v>
      </c>
      <c r="BK141" s="207">
        <f>ROUND(I141*H141,1)</f>
        <v>0</v>
      </c>
      <c r="BL141" s="17" t="s">
        <v>139</v>
      </c>
      <c r="BM141" s="206" t="s">
        <v>233</v>
      </c>
    </row>
    <row r="142" s="2" customFormat="1">
      <c r="A142" s="38"/>
      <c r="B142" s="39"/>
      <c r="C142" s="40"/>
      <c r="D142" s="208" t="s">
        <v>125</v>
      </c>
      <c r="E142" s="40"/>
      <c r="F142" s="209" t="s">
        <v>234</v>
      </c>
      <c r="G142" s="40"/>
      <c r="H142" s="40"/>
      <c r="I142" s="210"/>
      <c r="J142" s="40"/>
      <c r="K142" s="40"/>
      <c r="L142" s="44"/>
      <c r="M142" s="211"/>
      <c r="N142" s="212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125</v>
      </c>
      <c r="AU142" s="17" t="s">
        <v>82</v>
      </c>
    </row>
    <row r="143" s="13" customFormat="1">
      <c r="A143" s="13"/>
      <c r="B143" s="226"/>
      <c r="C143" s="227"/>
      <c r="D143" s="228" t="s">
        <v>183</v>
      </c>
      <c r="E143" s="229" t="s">
        <v>19</v>
      </c>
      <c r="F143" s="230" t="s">
        <v>184</v>
      </c>
      <c r="G143" s="227"/>
      <c r="H143" s="231">
        <v>680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7" t="s">
        <v>183</v>
      </c>
      <c r="AU143" s="237" t="s">
        <v>82</v>
      </c>
      <c r="AV143" s="13" t="s">
        <v>82</v>
      </c>
      <c r="AW143" s="13" t="s">
        <v>33</v>
      </c>
      <c r="AX143" s="13" t="s">
        <v>72</v>
      </c>
      <c r="AY143" s="237" t="s">
        <v>117</v>
      </c>
    </row>
    <row r="144" s="13" customFormat="1">
      <c r="A144" s="13"/>
      <c r="B144" s="226"/>
      <c r="C144" s="227"/>
      <c r="D144" s="228" t="s">
        <v>183</v>
      </c>
      <c r="E144" s="229" t="s">
        <v>19</v>
      </c>
      <c r="F144" s="230" t="s">
        <v>185</v>
      </c>
      <c r="G144" s="227"/>
      <c r="H144" s="231">
        <v>19.199999999999999</v>
      </c>
      <c r="I144" s="232"/>
      <c r="J144" s="227"/>
      <c r="K144" s="227"/>
      <c r="L144" s="233"/>
      <c r="M144" s="234"/>
      <c r="N144" s="235"/>
      <c r="O144" s="235"/>
      <c r="P144" s="235"/>
      <c r="Q144" s="235"/>
      <c r="R144" s="235"/>
      <c r="S144" s="235"/>
      <c r="T144" s="236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37" t="s">
        <v>183</v>
      </c>
      <c r="AU144" s="237" t="s">
        <v>82</v>
      </c>
      <c r="AV144" s="13" t="s">
        <v>82</v>
      </c>
      <c r="AW144" s="13" t="s">
        <v>33</v>
      </c>
      <c r="AX144" s="13" t="s">
        <v>72</v>
      </c>
      <c r="AY144" s="237" t="s">
        <v>117</v>
      </c>
    </row>
    <row r="145" s="13" customFormat="1">
      <c r="A145" s="13"/>
      <c r="B145" s="226"/>
      <c r="C145" s="227"/>
      <c r="D145" s="228" t="s">
        <v>183</v>
      </c>
      <c r="E145" s="229" t="s">
        <v>19</v>
      </c>
      <c r="F145" s="230" t="s">
        <v>186</v>
      </c>
      <c r="G145" s="227"/>
      <c r="H145" s="231">
        <v>952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183</v>
      </c>
      <c r="AU145" s="237" t="s">
        <v>82</v>
      </c>
      <c r="AV145" s="13" t="s">
        <v>82</v>
      </c>
      <c r="AW145" s="13" t="s">
        <v>33</v>
      </c>
      <c r="AX145" s="13" t="s">
        <v>72</v>
      </c>
      <c r="AY145" s="237" t="s">
        <v>117</v>
      </c>
    </row>
    <row r="146" s="13" customFormat="1">
      <c r="A146" s="13"/>
      <c r="B146" s="226"/>
      <c r="C146" s="227"/>
      <c r="D146" s="228" t="s">
        <v>183</v>
      </c>
      <c r="E146" s="229" t="s">
        <v>19</v>
      </c>
      <c r="F146" s="230" t="s">
        <v>187</v>
      </c>
      <c r="G146" s="227"/>
      <c r="H146" s="231">
        <v>31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183</v>
      </c>
      <c r="AU146" s="237" t="s">
        <v>82</v>
      </c>
      <c r="AV146" s="13" t="s">
        <v>82</v>
      </c>
      <c r="AW146" s="13" t="s">
        <v>33</v>
      </c>
      <c r="AX146" s="13" t="s">
        <v>72</v>
      </c>
      <c r="AY146" s="237" t="s">
        <v>117</v>
      </c>
    </row>
    <row r="147" s="13" customFormat="1">
      <c r="A147" s="13"/>
      <c r="B147" s="226"/>
      <c r="C147" s="227"/>
      <c r="D147" s="228" t="s">
        <v>183</v>
      </c>
      <c r="E147" s="229" t="s">
        <v>19</v>
      </c>
      <c r="F147" s="230" t="s">
        <v>184</v>
      </c>
      <c r="G147" s="227"/>
      <c r="H147" s="231">
        <v>680</v>
      </c>
      <c r="I147" s="232"/>
      <c r="J147" s="227"/>
      <c r="K147" s="227"/>
      <c r="L147" s="233"/>
      <c r="M147" s="234"/>
      <c r="N147" s="235"/>
      <c r="O147" s="235"/>
      <c r="P147" s="235"/>
      <c r="Q147" s="235"/>
      <c r="R147" s="235"/>
      <c r="S147" s="235"/>
      <c r="T147" s="236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37" t="s">
        <v>183</v>
      </c>
      <c r="AU147" s="237" t="s">
        <v>82</v>
      </c>
      <c r="AV147" s="13" t="s">
        <v>82</v>
      </c>
      <c r="AW147" s="13" t="s">
        <v>33</v>
      </c>
      <c r="AX147" s="13" t="s">
        <v>72</v>
      </c>
      <c r="AY147" s="237" t="s">
        <v>117</v>
      </c>
    </row>
    <row r="148" s="13" customFormat="1">
      <c r="A148" s="13"/>
      <c r="B148" s="226"/>
      <c r="C148" s="227"/>
      <c r="D148" s="228" t="s">
        <v>183</v>
      </c>
      <c r="E148" s="229" t="s">
        <v>19</v>
      </c>
      <c r="F148" s="230" t="s">
        <v>235</v>
      </c>
      <c r="G148" s="227"/>
      <c r="H148" s="231">
        <v>9.5999999999999996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7" t="s">
        <v>183</v>
      </c>
      <c r="AU148" s="237" t="s">
        <v>82</v>
      </c>
      <c r="AV148" s="13" t="s">
        <v>82</v>
      </c>
      <c r="AW148" s="13" t="s">
        <v>33</v>
      </c>
      <c r="AX148" s="13" t="s">
        <v>72</v>
      </c>
      <c r="AY148" s="237" t="s">
        <v>117</v>
      </c>
    </row>
    <row r="149" s="13" customFormat="1">
      <c r="A149" s="13"/>
      <c r="B149" s="226"/>
      <c r="C149" s="227"/>
      <c r="D149" s="228" t="s">
        <v>183</v>
      </c>
      <c r="E149" s="229" t="s">
        <v>19</v>
      </c>
      <c r="F149" s="230" t="s">
        <v>186</v>
      </c>
      <c r="G149" s="227"/>
      <c r="H149" s="231">
        <v>952</v>
      </c>
      <c r="I149" s="232"/>
      <c r="J149" s="227"/>
      <c r="K149" s="227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183</v>
      </c>
      <c r="AU149" s="237" t="s">
        <v>82</v>
      </c>
      <c r="AV149" s="13" t="s">
        <v>82</v>
      </c>
      <c r="AW149" s="13" t="s">
        <v>33</v>
      </c>
      <c r="AX149" s="13" t="s">
        <v>72</v>
      </c>
      <c r="AY149" s="237" t="s">
        <v>117</v>
      </c>
    </row>
    <row r="150" s="13" customFormat="1">
      <c r="A150" s="13"/>
      <c r="B150" s="226"/>
      <c r="C150" s="227"/>
      <c r="D150" s="228" t="s">
        <v>183</v>
      </c>
      <c r="E150" s="229" t="s">
        <v>19</v>
      </c>
      <c r="F150" s="230" t="s">
        <v>236</v>
      </c>
      <c r="G150" s="227"/>
      <c r="H150" s="231">
        <v>15.5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7" t="s">
        <v>183</v>
      </c>
      <c r="AU150" s="237" t="s">
        <v>82</v>
      </c>
      <c r="AV150" s="13" t="s">
        <v>82</v>
      </c>
      <c r="AW150" s="13" t="s">
        <v>33</v>
      </c>
      <c r="AX150" s="13" t="s">
        <v>72</v>
      </c>
      <c r="AY150" s="237" t="s">
        <v>117</v>
      </c>
    </row>
    <row r="151" s="2" customFormat="1" ht="44.25" customHeight="1">
      <c r="A151" s="38"/>
      <c r="B151" s="39"/>
      <c r="C151" s="196" t="s">
        <v>237</v>
      </c>
      <c r="D151" s="196" t="s">
        <v>118</v>
      </c>
      <c r="E151" s="197" t="s">
        <v>238</v>
      </c>
      <c r="F151" s="198" t="s">
        <v>239</v>
      </c>
      <c r="G151" s="199" t="s">
        <v>180</v>
      </c>
      <c r="H151" s="200">
        <v>1657.0999999999999</v>
      </c>
      <c r="I151" s="201"/>
      <c r="J151" s="200">
        <f>ROUND(I151*H151,1)</f>
        <v>0</v>
      </c>
      <c r="K151" s="198" t="s">
        <v>122</v>
      </c>
      <c r="L151" s="44"/>
      <c r="M151" s="202" t="s">
        <v>19</v>
      </c>
      <c r="N151" s="203" t="s">
        <v>43</v>
      </c>
      <c r="O151" s="84"/>
      <c r="P151" s="204">
        <f>O151*H151</f>
        <v>0</v>
      </c>
      <c r="Q151" s="204">
        <v>0</v>
      </c>
      <c r="R151" s="204">
        <f>Q151*H151</f>
        <v>0</v>
      </c>
      <c r="S151" s="204">
        <v>0</v>
      </c>
      <c r="T151" s="205">
        <f>S151*H151</f>
        <v>0</v>
      </c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R151" s="206" t="s">
        <v>139</v>
      </c>
      <c r="AT151" s="206" t="s">
        <v>118</v>
      </c>
      <c r="AU151" s="206" t="s">
        <v>82</v>
      </c>
      <c r="AY151" s="17" t="s">
        <v>117</v>
      </c>
      <c r="BE151" s="207">
        <f>IF(N151="základní",J151,0)</f>
        <v>0</v>
      </c>
      <c r="BF151" s="207">
        <f>IF(N151="snížená",J151,0)</f>
        <v>0</v>
      </c>
      <c r="BG151" s="207">
        <f>IF(N151="zákl. přenesená",J151,0)</f>
        <v>0</v>
      </c>
      <c r="BH151" s="207">
        <f>IF(N151="sníž. přenesená",J151,0)</f>
        <v>0</v>
      </c>
      <c r="BI151" s="207">
        <f>IF(N151="nulová",J151,0)</f>
        <v>0</v>
      </c>
      <c r="BJ151" s="17" t="s">
        <v>80</v>
      </c>
      <c r="BK151" s="207">
        <f>ROUND(I151*H151,1)</f>
        <v>0</v>
      </c>
      <c r="BL151" s="17" t="s">
        <v>139</v>
      </c>
      <c r="BM151" s="206" t="s">
        <v>240</v>
      </c>
    </row>
    <row r="152" s="2" customFormat="1">
      <c r="A152" s="38"/>
      <c r="B152" s="39"/>
      <c r="C152" s="40"/>
      <c r="D152" s="208" t="s">
        <v>125</v>
      </c>
      <c r="E152" s="40"/>
      <c r="F152" s="209" t="s">
        <v>241</v>
      </c>
      <c r="G152" s="40"/>
      <c r="H152" s="40"/>
      <c r="I152" s="210"/>
      <c r="J152" s="40"/>
      <c r="K152" s="40"/>
      <c r="L152" s="44"/>
      <c r="M152" s="211"/>
      <c r="N152" s="212"/>
      <c r="O152" s="84"/>
      <c r="P152" s="84"/>
      <c r="Q152" s="84"/>
      <c r="R152" s="84"/>
      <c r="S152" s="84"/>
      <c r="T152" s="85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T152" s="17" t="s">
        <v>125</v>
      </c>
      <c r="AU152" s="17" t="s">
        <v>82</v>
      </c>
    </row>
    <row r="153" s="13" customFormat="1">
      <c r="A153" s="13"/>
      <c r="B153" s="226"/>
      <c r="C153" s="227"/>
      <c r="D153" s="228" t="s">
        <v>183</v>
      </c>
      <c r="E153" s="229" t="s">
        <v>19</v>
      </c>
      <c r="F153" s="230" t="s">
        <v>184</v>
      </c>
      <c r="G153" s="227"/>
      <c r="H153" s="231">
        <v>680</v>
      </c>
      <c r="I153" s="232"/>
      <c r="J153" s="227"/>
      <c r="K153" s="227"/>
      <c r="L153" s="233"/>
      <c r="M153" s="234"/>
      <c r="N153" s="235"/>
      <c r="O153" s="235"/>
      <c r="P153" s="235"/>
      <c r="Q153" s="235"/>
      <c r="R153" s="235"/>
      <c r="S153" s="235"/>
      <c r="T153" s="236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37" t="s">
        <v>183</v>
      </c>
      <c r="AU153" s="237" t="s">
        <v>82</v>
      </c>
      <c r="AV153" s="13" t="s">
        <v>82</v>
      </c>
      <c r="AW153" s="13" t="s">
        <v>33</v>
      </c>
      <c r="AX153" s="13" t="s">
        <v>72</v>
      </c>
      <c r="AY153" s="237" t="s">
        <v>117</v>
      </c>
    </row>
    <row r="154" s="13" customFormat="1">
      <c r="A154" s="13"/>
      <c r="B154" s="226"/>
      <c r="C154" s="227"/>
      <c r="D154" s="228" t="s">
        <v>183</v>
      </c>
      <c r="E154" s="229" t="s">
        <v>19</v>
      </c>
      <c r="F154" s="230" t="s">
        <v>235</v>
      </c>
      <c r="G154" s="227"/>
      <c r="H154" s="231">
        <v>9.5999999999999996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183</v>
      </c>
      <c r="AU154" s="237" t="s">
        <v>82</v>
      </c>
      <c r="AV154" s="13" t="s">
        <v>82</v>
      </c>
      <c r="AW154" s="13" t="s">
        <v>33</v>
      </c>
      <c r="AX154" s="13" t="s">
        <v>72</v>
      </c>
      <c r="AY154" s="237" t="s">
        <v>117</v>
      </c>
    </row>
    <row r="155" s="13" customFormat="1">
      <c r="A155" s="13"/>
      <c r="B155" s="226"/>
      <c r="C155" s="227"/>
      <c r="D155" s="228" t="s">
        <v>183</v>
      </c>
      <c r="E155" s="229" t="s">
        <v>19</v>
      </c>
      <c r="F155" s="230" t="s">
        <v>186</v>
      </c>
      <c r="G155" s="227"/>
      <c r="H155" s="231">
        <v>952</v>
      </c>
      <c r="I155" s="232"/>
      <c r="J155" s="227"/>
      <c r="K155" s="227"/>
      <c r="L155" s="233"/>
      <c r="M155" s="234"/>
      <c r="N155" s="235"/>
      <c r="O155" s="235"/>
      <c r="P155" s="235"/>
      <c r="Q155" s="235"/>
      <c r="R155" s="235"/>
      <c r="S155" s="235"/>
      <c r="T155" s="236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37" t="s">
        <v>183</v>
      </c>
      <c r="AU155" s="237" t="s">
        <v>82</v>
      </c>
      <c r="AV155" s="13" t="s">
        <v>82</v>
      </c>
      <c r="AW155" s="13" t="s">
        <v>33</v>
      </c>
      <c r="AX155" s="13" t="s">
        <v>72</v>
      </c>
      <c r="AY155" s="237" t="s">
        <v>117</v>
      </c>
    </row>
    <row r="156" s="13" customFormat="1">
      <c r="A156" s="13"/>
      <c r="B156" s="226"/>
      <c r="C156" s="227"/>
      <c r="D156" s="228" t="s">
        <v>183</v>
      </c>
      <c r="E156" s="229" t="s">
        <v>19</v>
      </c>
      <c r="F156" s="230" t="s">
        <v>236</v>
      </c>
      <c r="G156" s="227"/>
      <c r="H156" s="231">
        <v>15.5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183</v>
      </c>
      <c r="AU156" s="237" t="s">
        <v>82</v>
      </c>
      <c r="AV156" s="13" t="s">
        <v>82</v>
      </c>
      <c r="AW156" s="13" t="s">
        <v>33</v>
      </c>
      <c r="AX156" s="13" t="s">
        <v>72</v>
      </c>
      <c r="AY156" s="237" t="s">
        <v>117</v>
      </c>
    </row>
    <row r="157" s="14" customFormat="1">
      <c r="A157" s="14"/>
      <c r="B157" s="238"/>
      <c r="C157" s="239"/>
      <c r="D157" s="228" t="s">
        <v>183</v>
      </c>
      <c r="E157" s="240" t="s">
        <v>19</v>
      </c>
      <c r="F157" s="241" t="s">
        <v>188</v>
      </c>
      <c r="G157" s="239"/>
      <c r="H157" s="242">
        <v>1657.0999999999999</v>
      </c>
      <c r="I157" s="243"/>
      <c r="J157" s="239"/>
      <c r="K157" s="239"/>
      <c r="L157" s="244"/>
      <c r="M157" s="245"/>
      <c r="N157" s="246"/>
      <c r="O157" s="246"/>
      <c r="P157" s="246"/>
      <c r="Q157" s="246"/>
      <c r="R157" s="246"/>
      <c r="S157" s="246"/>
      <c r="T157" s="247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T157" s="248" t="s">
        <v>183</v>
      </c>
      <c r="AU157" s="248" t="s">
        <v>82</v>
      </c>
      <c r="AV157" s="14" t="s">
        <v>139</v>
      </c>
      <c r="AW157" s="14" t="s">
        <v>33</v>
      </c>
      <c r="AX157" s="14" t="s">
        <v>80</v>
      </c>
      <c r="AY157" s="248" t="s">
        <v>117</v>
      </c>
    </row>
    <row r="158" s="2" customFormat="1" ht="44.25" customHeight="1">
      <c r="A158" s="38"/>
      <c r="B158" s="39"/>
      <c r="C158" s="196" t="s">
        <v>242</v>
      </c>
      <c r="D158" s="196" t="s">
        <v>118</v>
      </c>
      <c r="E158" s="197" t="s">
        <v>243</v>
      </c>
      <c r="F158" s="198" t="s">
        <v>244</v>
      </c>
      <c r="G158" s="199" t="s">
        <v>180</v>
      </c>
      <c r="H158" s="200">
        <v>1632</v>
      </c>
      <c r="I158" s="201"/>
      <c r="J158" s="200">
        <f>ROUND(I158*H158,1)</f>
        <v>0</v>
      </c>
      <c r="K158" s="198" t="s">
        <v>122</v>
      </c>
      <c r="L158" s="44"/>
      <c r="M158" s="202" t="s">
        <v>19</v>
      </c>
      <c r="N158" s="203" t="s">
        <v>43</v>
      </c>
      <c r="O158" s="84"/>
      <c r="P158" s="204">
        <f>O158*H158</f>
        <v>0</v>
      </c>
      <c r="Q158" s="204">
        <v>0</v>
      </c>
      <c r="R158" s="204">
        <f>Q158*H158</f>
        <v>0</v>
      </c>
      <c r="S158" s="204">
        <v>0</v>
      </c>
      <c r="T158" s="205">
        <f>S158*H158</f>
        <v>0</v>
      </c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R158" s="206" t="s">
        <v>139</v>
      </c>
      <c r="AT158" s="206" t="s">
        <v>118</v>
      </c>
      <c r="AU158" s="206" t="s">
        <v>82</v>
      </c>
      <c r="AY158" s="17" t="s">
        <v>117</v>
      </c>
      <c r="BE158" s="207">
        <f>IF(N158="základní",J158,0)</f>
        <v>0</v>
      </c>
      <c r="BF158" s="207">
        <f>IF(N158="snížená",J158,0)</f>
        <v>0</v>
      </c>
      <c r="BG158" s="207">
        <f>IF(N158="zákl. přenesená",J158,0)</f>
        <v>0</v>
      </c>
      <c r="BH158" s="207">
        <f>IF(N158="sníž. přenesená",J158,0)</f>
        <v>0</v>
      </c>
      <c r="BI158" s="207">
        <f>IF(N158="nulová",J158,0)</f>
        <v>0</v>
      </c>
      <c r="BJ158" s="17" t="s">
        <v>80</v>
      </c>
      <c r="BK158" s="207">
        <f>ROUND(I158*H158,1)</f>
        <v>0</v>
      </c>
      <c r="BL158" s="17" t="s">
        <v>139</v>
      </c>
      <c r="BM158" s="206" t="s">
        <v>245</v>
      </c>
    </row>
    <row r="159" s="2" customFormat="1">
      <c r="A159" s="38"/>
      <c r="B159" s="39"/>
      <c r="C159" s="40"/>
      <c r="D159" s="208" t="s">
        <v>125</v>
      </c>
      <c r="E159" s="40"/>
      <c r="F159" s="209" t="s">
        <v>246</v>
      </c>
      <c r="G159" s="40"/>
      <c r="H159" s="40"/>
      <c r="I159" s="210"/>
      <c r="J159" s="40"/>
      <c r="K159" s="40"/>
      <c r="L159" s="44"/>
      <c r="M159" s="211"/>
      <c r="N159" s="212"/>
      <c r="O159" s="84"/>
      <c r="P159" s="84"/>
      <c r="Q159" s="84"/>
      <c r="R159" s="84"/>
      <c r="S159" s="84"/>
      <c r="T159" s="85"/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T159" s="17" t="s">
        <v>125</v>
      </c>
      <c r="AU159" s="17" t="s">
        <v>82</v>
      </c>
    </row>
    <row r="160" s="13" customFormat="1">
      <c r="A160" s="13"/>
      <c r="B160" s="226"/>
      <c r="C160" s="227"/>
      <c r="D160" s="228" t="s">
        <v>183</v>
      </c>
      <c r="E160" s="229" t="s">
        <v>19</v>
      </c>
      <c r="F160" s="230" t="s">
        <v>184</v>
      </c>
      <c r="G160" s="227"/>
      <c r="H160" s="231">
        <v>680</v>
      </c>
      <c r="I160" s="232"/>
      <c r="J160" s="227"/>
      <c r="K160" s="227"/>
      <c r="L160" s="233"/>
      <c r="M160" s="234"/>
      <c r="N160" s="235"/>
      <c r="O160" s="235"/>
      <c r="P160" s="235"/>
      <c r="Q160" s="235"/>
      <c r="R160" s="235"/>
      <c r="S160" s="235"/>
      <c r="T160" s="236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37" t="s">
        <v>183</v>
      </c>
      <c r="AU160" s="237" t="s">
        <v>82</v>
      </c>
      <c r="AV160" s="13" t="s">
        <v>82</v>
      </c>
      <c r="AW160" s="13" t="s">
        <v>33</v>
      </c>
      <c r="AX160" s="13" t="s">
        <v>72</v>
      </c>
      <c r="AY160" s="237" t="s">
        <v>117</v>
      </c>
    </row>
    <row r="161" s="13" customFormat="1">
      <c r="A161" s="13"/>
      <c r="B161" s="226"/>
      <c r="C161" s="227"/>
      <c r="D161" s="228" t="s">
        <v>183</v>
      </c>
      <c r="E161" s="229" t="s">
        <v>19</v>
      </c>
      <c r="F161" s="230" t="s">
        <v>186</v>
      </c>
      <c r="G161" s="227"/>
      <c r="H161" s="231">
        <v>952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183</v>
      </c>
      <c r="AU161" s="237" t="s">
        <v>82</v>
      </c>
      <c r="AV161" s="13" t="s">
        <v>82</v>
      </c>
      <c r="AW161" s="13" t="s">
        <v>33</v>
      </c>
      <c r="AX161" s="13" t="s">
        <v>72</v>
      </c>
      <c r="AY161" s="237" t="s">
        <v>117</v>
      </c>
    </row>
    <row r="162" s="2" customFormat="1" ht="37.8" customHeight="1">
      <c r="A162" s="38"/>
      <c r="B162" s="39"/>
      <c r="C162" s="196" t="s">
        <v>247</v>
      </c>
      <c r="D162" s="196" t="s">
        <v>118</v>
      </c>
      <c r="E162" s="197" t="s">
        <v>248</v>
      </c>
      <c r="F162" s="198" t="s">
        <v>249</v>
      </c>
      <c r="G162" s="199" t="s">
        <v>180</v>
      </c>
      <c r="H162" s="200">
        <v>565</v>
      </c>
      <c r="I162" s="201"/>
      <c r="J162" s="200">
        <f>ROUND(I162*H162,1)</f>
        <v>0</v>
      </c>
      <c r="K162" s="198" t="s">
        <v>122</v>
      </c>
      <c r="L162" s="44"/>
      <c r="M162" s="202" t="s">
        <v>19</v>
      </c>
      <c r="N162" s="203" t="s">
        <v>43</v>
      </c>
      <c r="O162" s="84"/>
      <c r="P162" s="204">
        <f>O162*H162</f>
        <v>0</v>
      </c>
      <c r="Q162" s="204">
        <v>0.216</v>
      </c>
      <c r="R162" s="204">
        <f>Q162*H162</f>
        <v>122.03999999999999</v>
      </c>
      <c r="S162" s="204">
        <v>0</v>
      </c>
      <c r="T162" s="20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6" t="s">
        <v>139</v>
      </c>
      <c r="AT162" s="206" t="s">
        <v>118</v>
      </c>
      <c r="AU162" s="206" t="s">
        <v>82</v>
      </c>
      <c r="AY162" s="17" t="s">
        <v>117</v>
      </c>
      <c r="BE162" s="207">
        <f>IF(N162="základní",J162,0)</f>
        <v>0</v>
      </c>
      <c r="BF162" s="207">
        <f>IF(N162="snížená",J162,0)</f>
        <v>0</v>
      </c>
      <c r="BG162" s="207">
        <f>IF(N162="zákl. přenesená",J162,0)</f>
        <v>0</v>
      </c>
      <c r="BH162" s="207">
        <f>IF(N162="sníž. přenesená",J162,0)</f>
        <v>0</v>
      </c>
      <c r="BI162" s="207">
        <f>IF(N162="nulová",J162,0)</f>
        <v>0</v>
      </c>
      <c r="BJ162" s="17" t="s">
        <v>80</v>
      </c>
      <c r="BK162" s="207">
        <f>ROUND(I162*H162,1)</f>
        <v>0</v>
      </c>
      <c r="BL162" s="17" t="s">
        <v>139</v>
      </c>
      <c r="BM162" s="206" t="s">
        <v>250</v>
      </c>
    </row>
    <row r="163" s="2" customFormat="1">
      <c r="A163" s="38"/>
      <c r="B163" s="39"/>
      <c r="C163" s="40"/>
      <c r="D163" s="208" t="s">
        <v>125</v>
      </c>
      <c r="E163" s="40"/>
      <c r="F163" s="209" t="s">
        <v>251</v>
      </c>
      <c r="G163" s="40"/>
      <c r="H163" s="40"/>
      <c r="I163" s="210"/>
      <c r="J163" s="40"/>
      <c r="K163" s="40"/>
      <c r="L163" s="44"/>
      <c r="M163" s="211"/>
      <c r="N163" s="212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125</v>
      </c>
      <c r="AU163" s="17" t="s">
        <v>82</v>
      </c>
    </row>
    <row r="164" s="11" customFormat="1" ht="22.8" customHeight="1">
      <c r="A164" s="11"/>
      <c r="B164" s="182"/>
      <c r="C164" s="183"/>
      <c r="D164" s="184" t="s">
        <v>71</v>
      </c>
      <c r="E164" s="224" t="s">
        <v>164</v>
      </c>
      <c r="F164" s="224" t="s">
        <v>252</v>
      </c>
      <c r="G164" s="183"/>
      <c r="H164" s="183"/>
      <c r="I164" s="186"/>
      <c r="J164" s="225">
        <f>BK164</f>
        <v>0</v>
      </c>
      <c r="K164" s="183"/>
      <c r="L164" s="188"/>
      <c r="M164" s="189"/>
      <c r="N164" s="190"/>
      <c r="O164" s="190"/>
      <c r="P164" s="191">
        <f>SUM(P165:P194)</f>
        <v>0</v>
      </c>
      <c r="Q164" s="190"/>
      <c r="R164" s="191">
        <f>SUM(R165:R194)</f>
        <v>16.889113599999998</v>
      </c>
      <c r="S164" s="190"/>
      <c r="T164" s="192">
        <f>SUM(T165:T194)</f>
        <v>114.43599999999999</v>
      </c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R164" s="193" t="s">
        <v>80</v>
      </c>
      <c r="AT164" s="194" t="s">
        <v>71</v>
      </c>
      <c r="AU164" s="194" t="s">
        <v>80</v>
      </c>
      <c r="AY164" s="193" t="s">
        <v>117</v>
      </c>
      <c r="BK164" s="195">
        <f>SUM(BK165:BK194)</f>
        <v>0</v>
      </c>
    </row>
    <row r="165" s="2" customFormat="1" ht="37.8" customHeight="1">
      <c r="A165" s="38"/>
      <c r="B165" s="39"/>
      <c r="C165" s="196" t="s">
        <v>253</v>
      </c>
      <c r="D165" s="196" t="s">
        <v>118</v>
      </c>
      <c r="E165" s="197" t="s">
        <v>254</v>
      </c>
      <c r="F165" s="198" t="s">
        <v>255</v>
      </c>
      <c r="G165" s="199" t="s">
        <v>256</v>
      </c>
      <c r="H165" s="200">
        <v>524</v>
      </c>
      <c r="I165" s="201"/>
      <c r="J165" s="200">
        <f>ROUND(I165*H165,1)</f>
        <v>0</v>
      </c>
      <c r="K165" s="198" t="s">
        <v>122</v>
      </c>
      <c r="L165" s="44"/>
      <c r="M165" s="202" t="s">
        <v>19</v>
      </c>
      <c r="N165" s="203" t="s">
        <v>43</v>
      </c>
      <c r="O165" s="84"/>
      <c r="P165" s="204">
        <f>O165*H165</f>
        <v>0</v>
      </c>
      <c r="Q165" s="204">
        <v>0.029999999999999999</v>
      </c>
      <c r="R165" s="204">
        <f>Q165*H165</f>
        <v>15.719999999999999</v>
      </c>
      <c r="S165" s="204">
        <v>0</v>
      </c>
      <c r="T165" s="20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6" t="s">
        <v>139</v>
      </c>
      <c r="AT165" s="206" t="s">
        <v>118</v>
      </c>
      <c r="AU165" s="206" t="s">
        <v>82</v>
      </c>
      <c r="AY165" s="17" t="s">
        <v>117</v>
      </c>
      <c r="BE165" s="207">
        <f>IF(N165="základní",J165,0)</f>
        <v>0</v>
      </c>
      <c r="BF165" s="207">
        <f>IF(N165="snížená",J165,0)</f>
        <v>0</v>
      </c>
      <c r="BG165" s="207">
        <f>IF(N165="zákl. přenesená",J165,0)</f>
        <v>0</v>
      </c>
      <c r="BH165" s="207">
        <f>IF(N165="sníž. přenesená",J165,0)</f>
        <v>0</v>
      </c>
      <c r="BI165" s="207">
        <f>IF(N165="nulová",J165,0)</f>
        <v>0</v>
      </c>
      <c r="BJ165" s="17" t="s">
        <v>80</v>
      </c>
      <c r="BK165" s="207">
        <f>ROUND(I165*H165,1)</f>
        <v>0</v>
      </c>
      <c r="BL165" s="17" t="s">
        <v>139</v>
      </c>
      <c r="BM165" s="206" t="s">
        <v>257</v>
      </c>
    </row>
    <row r="166" s="2" customFormat="1">
      <c r="A166" s="38"/>
      <c r="B166" s="39"/>
      <c r="C166" s="40"/>
      <c r="D166" s="208" t="s">
        <v>125</v>
      </c>
      <c r="E166" s="40"/>
      <c r="F166" s="209" t="s">
        <v>258</v>
      </c>
      <c r="G166" s="40"/>
      <c r="H166" s="40"/>
      <c r="I166" s="210"/>
      <c r="J166" s="40"/>
      <c r="K166" s="40"/>
      <c r="L166" s="44"/>
      <c r="M166" s="211"/>
      <c r="N166" s="212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125</v>
      </c>
      <c r="AU166" s="17" t="s">
        <v>82</v>
      </c>
    </row>
    <row r="167" s="13" customFormat="1">
      <c r="A167" s="13"/>
      <c r="B167" s="226"/>
      <c r="C167" s="227"/>
      <c r="D167" s="228" t="s">
        <v>183</v>
      </c>
      <c r="E167" s="229" t="s">
        <v>19</v>
      </c>
      <c r="F167" s="230" t="s">
        <v>259</v>
      </c>
      <c r="G167" s="227"/>
      <c r="H167" s="231">
        <v>524</v>
      </c>
      <c r="I167" s="232"/>
      <c r="J167" s="227"/>
      <c r="K167" s="227"/>
      <c r="L167" s="233"/>
      <c r="M167" s="234"/>
      <c r="N167" s="235"/>
      <c r="O167" s="235"/>
      <c r="P167" s="235"/>
      <c r="Q167" s="235"/>
      <c r="R167" s="235"/>
      <c r="S167" s="235"/>
      <c r="T167" s="236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37" t="s">
        <v>183</v>
      </c>
      <c r="AU167" s="237" t="s">
        <v>82</v>
      </c>
      <c r="AV167" s="13" t="s">
        <v>82</v>
      </c>
      <c r="AW167" s="13" t="s">
        <v>33</v>
      </c>
      <c r="AX167" s="13" t="s">
        <v>72</v>
      </c>
      <c r="AY167" s="237" t="s">
        <v>117</v>
      </c>
    </row>
    <row r="168" s="2" customFormat="1" ht="33" customHeight="1">
      <c r="A168" s="38"/>
      <c r="B168" s="39"/>
      <c r="C168" s="196" t="s">
        <v>8</v>
      </c>
      <c r="D168" s="196" t="s">
        <v>118</v>
      </c>
      <c r="E168" s="197" t="s">
        <v>260</v>
      </c>
      <c r="F168" s="198" t="s">
        <v>261</v>
      </c>
      <c r="G168" s="199" t="s">
        <v>256</v>
      </c>
      <c r="H168" s="200">
        <v>40</v>
      </c>
      <c r="I168" s="201"/>
      <c r="J168" s="200">
        <f>ROUND(I168*H168,1)</f>
        <v>0</v>
      </c>
      <c r="K168" s="198" t="s">
        <v>262</v>
      </c>
      <c r="L168" s="44"/>
      <c r="M168" s="202" t="s">
        <v>19</v>
      </c>
      <c r="N168" s="203" t="s">
        <v>43</v>
      </c>
      <c r="O168" s="84"/>
      <c r="P168" s="204">
        <f>O168*H168</f>
        <v>0</v>
      </c>
      <c r="Q168" s="204">
        <v>0.027799999999999998</v>
      </c>
      <c r="R168" s="204">
        <f>Q168*H168</f>
        <v>1.1119999999999999</v>
      </c>
      <c r="S168" s="204">
        <v>0</v>
      </c>
      <c r="T168" s="20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06" t="s">
        <v>139</v>
      </c>
      <c r="AT168" s="206" t="s">
        <v>118</v>
      </c>
      <c r="AU168" s="206" t="s">
        <v>82</v>
      </c>
      <c r="AY168" s="17" t="s">
        <v>117</v>
      </c>
      <c r="BE168" s="207">
        <f>IF(N168="základní",J168,0)</f>
        <v>0</v>
      </c>
      <c r="BF168" s="207">
        <f>IF(N168="snížená",J168,0)</f>
        <v>0</v>
      </c>
      <c r="BG168" s="207">
        <f>IF(N168="zákl. přenesená",J168,0)</f>
        <v>0</v>
      </c>
      <c r="BH168" s="207">
        <f>IF(N168="sníž. přenesená",J168,0)</f>
        <v>0</v>
      </c>
      <c r="BI168" s="207">
        <f>IF(N168="nulová",J168,0)</f>
        <v>0</v>
      </c>
      <c r="BJ168" s="17" t="s">
        <v>80</v>
      </c>
      <c r="BK168" s="207">
        <f>ROUND(I168*H168,1)</f>
        <v>0</v>
      </c>
      <c r="BL168" s="17" t="s">
        <v>139</v>
      </c>
      <c r="BM168" s="206" t="s">
        <v>263</v>
      </c>
    </row>
    <row r="169" s="13" customFormat="1">
      <c r="A169" s="13"/>
      <c r="B169" s="226"/>
      <c r="C169" s="227"/>
      <c r="D169" s="228" t="s">
        <v>183</v>
      </c>
      <c r="E169" s="229" t="s">
        <v>19</v>
      </c>
      <c r="F169" s="230" t="s">
        <v>264</v>
      </c>
      <c r="G169" s="227"/>
      <c r="H169" s="231">
        <v>40</v>
      </c>
      <c r="I169" s="232"/>
      <c r="J169" s="227"/>
      <c r="K169" s="227"/>
      <c r="L169" s="233"/>
      <c r="M169" s="234"/>
      <c r="N169" s="235"/>
      <c r="O169" s="235"/>
      <c r="P169" s="235"/>
      <c r="Q169" s="235"/>
      <c r="R169" s="235"/>
      <c r="S169" s="235"/>
      <c r="T169" s="236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37" t="s">
        <v>183</v>
      </c>
      <c r="AU169" s="237" t="s">
        <v>82</v>
      </c>
      <c r="AV169" s="13" t="s">
        <v>82</v>
      </c>
      <c r="AW169" s="13" t="s">
        <v>33</v>
      </c>
      <c r="AX169" s="13" t="s">
        <v>72</v>
      </c>
      <c r="AY169" s="237" t="s">
        <v>117</v>
      </c>
    </row>
    <row r="170" s="2" customFormat="1" ht="16.5" customHeight="1">
      <c r="A170" s="38"/>
      <c r="B170" s="39"/>
      <c r="C170" s="196" t="s">
        <v>265</v>
      </c>
      <c r="D170" s="196" t="s">
        <v>118</v>
      </c>
      <c r="E170" s="197" t="s">
        <v>266</v>
      </c>
      <c r="F170" s="198" t="s">
        <v>267</v>
      </c>
      <c r="G170" s="199" t="s">
        <v>134</v>
      </c>
      <c r="H170" s="200">
        <v>1</v>
      </c>
      <c r="I170" s="201"/>
      <c r="J170" s="200">
        <f>ROUND(I170*H170,1)</f>
        <v>0</v>
      </c>
      <c r="K170" s="198" t="s">
        <v>19</v>
      </c>
      <c r="L170" s="44"/>
      <c r="M170" s="202" t="s">
        <v>19</v>
      </c>
      <c r="N170" s="203" t="s">
        <v>43</v>
      </c>
      <c r="O170" s="84"/>
      <c r="P170" s="204">
        <f>O170*H170</f>
        <v>0</v>
      </c>
      <c r="Q170" s="204">
        <v>0</v>
      </c>
      <c r="R170" s="204">
        <f>Q170*H170</f>
        <v>0</v>
      </c>
      <c r="S170" s="204">
        <v>0</v>
      </c>
      <c r="T170" s="20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06" t="s">
        <v>139</v>
      </c>
      <c r="AT170" s="206" t="s">
        <v>118</v>
      </c>
      <c r="AU170" s="206" t="s">
        <v>82</v>
      </c>
      <c r="AY170" s="17" t="s">
        <v>117</v>
      </c>
      <c r="BE170" s="207">
        <f>IF(N170="základní",J170,0)</f>
        <v>0</v>
      </c>
      <c r="BF170" s="207">
        <f>IF(N170="snížená",J170,0)</f>
        <v>0</v>
      </c>
      <c r="BG170" s="207">
        <f>IF(N170="zákl. přenesená",J170,0)</f>
        <v>0</v>
      </c>
      <c r="BH170" s="207">
        <f>IF(N170="sníž. přenesená",J170,0)</f>
        <v>0</v>
      </c>
      <c r="BI170" s="207">
        <f>IF(N170="nulová",J170,0)</f>
        <v>0</v>
      </c>
      <c r="BJ170" s="17" t="s">
        <v>80</v>
      </c>
      <c r="BK170" s="207">
        <f>ROUND(I170*H170,1)</f>
        <v>0</v>
      </c>
      <c r="BL170" s="17" t="s">
        <v>139</v>
      </c>
      <c r="BM170" s="206" t="s">
        <v>268</v>
      </c>
    </row>
    <row r="171" s="2" customFormat="1" ht="24.15" customHeight="1">
      <c r="A171" s="38"/>
      <c r="B171" s="39"/>
      <c r="C171" s="196" t="s">
        <v>269</v>
      </c>
      <c r="D171" s="196" t="s">
        <v>118</v>
      </c>
      <c r="E171" s="197" t="s">
        <v>270</v>
      </c>
      <c r="F171" s="198" t="s">
        <v>271</v>
      </c>
      <c r="G171" s="199" t="s">
        <v>134</v>
      </c>
      <c r="H171" s="200">
        <v>7</v>
      </c>
      <c r="I171" s="201"/>
      <c r="J171" s="200">
        <f>ROUND(I171*H171,1)</f>
        <v>0</v>
      </c>
      <c r="K171" s="198" t="s">
        <v>122</v>
      </c>
      <c r="L171" s="44"/>
      <c r="M171" s="202" t="s">
        <v>19</v>
      </c>
      <c r="N171" s="203" t="s">
        <v>43</v>
      </c>
      <c r="O171" s="84"/>
      <c r="P171" s="204">
        <f>O171*H171</f>
        <v>0</v>
      </c>
      <c r="Q171" s="204">
        <v>0</v>
      </c>
      <c r="R171" s="204">
        <f>Q171*H171</f>
        <v>0</v>
      </c>
      <c r="S171" s="204">
        <v>0</v>
      </c>
      <c r="T171" s="205">
        <f>S171*H171</f>
        <v>0</v>
      </c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R171" s="206" t="s">
        <v>139</v>
      </c>
      <c r="AT171" s="206" t="s">
        <v>118</v>
      </c>
      <c r="AU171" s="206" t="s">
        <v>82</v>
      </c>
      <c r="AY171" s="17" t="s">
        <v>117</v>
      </c>
      <c r="BE171" s="207">
        <f>IF(N171="základní",J171,0)</f>
        <v>0</v>
      </c>
      <c r="BF171" s="207">
        <f>IF(N171="snížená",J171,0)</f>
        <v>0</v>
      </c>
      <c r="BG171" s="207">
        <f>IF(N171="zákl. přenesená",J171,0)</f>
        <v>0</v>
      </c>
      <c r="BH171" s="207">
        <f>IF(N171="sníž. přenesená",J171,0)</f>
        <v>0</v>
      </c>
      <c r="BI171" s="207">
        <f>IF(N171="nulová",J171,0)</f>
        <v>0</v>
      </c>
      <c r="BJ171" s="17" t="s">
        <v>80</v>
      </c>
      <c r="BK171" s="207">
        <f>ROUND(I171*H171,1)</f>
        <v>0</v>
      </c>
      <c r="BL171" s="17" t="s">
        <v>139</v>
      </c>
      <c r="BM171" s="206" t="s">
        <v>272</v>
      </c>
    </row>
    <row r="172" s="2" customFormat="1">
      <c r="A172" s="38"/>
      <c r="B172" s="39"/>
      <c r="C172" s="40"/>
      <c r="D172" s="208" t="s">
        <v>125</v>
      </c>
      <c r="E172" s="40"/>
      <c r="F172" s="209" t="s">
        <v>273</v>
      </c>
      <c r="G172" s="40"/>
      <c r="H172" s="40"/>
      <c r="I172" s="210"/>
      <c r="J172" s="40"/>
      <c r="K172" s="40"/>
      <c r="L172" s="44"/>
      <c r="M172" s="211"/>
      <c r="N172" s="212"/>
      <c r="O172" s="84"/>
      <c r="P172" s="84"/>
      <c r="Q172" s="84"/>
      <c r="R172" s="84"/>
      <c r="S172" s="84"/>
      <c r="T172" s="85"/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T172" s="17" t="s">
        <v>125</v>
      </c>
      <c r="AU172" s="17" t="s">
        <v>82</v>
      </c>
    </row>
    <row r="173" s="2" customFormat="1" ht="16.5" customHeight="1">
      <c r="A173" s="38"/>
      <c r="B173" s="39"/>
      <c r="C173" s="259" t="s">
        <v>274</v>
      </c>
      <c r="D173" s="259" t="s">
        <v>202</v>
      </c>
      <c r="E173" s="260" t="s">
        <v>275</v>
      </c>
      <c r="F173" s="261" t="s">
        <v>276</v>
      </c>
      <c r="G173" s="262" t="s">
        <v>134</v>
      </c>
      <c r="H173" s="263">
        <v>7</v>
      </c>
      <c r="I173" s="264"/>
      <c r="J173" s="263">
        <f>ROUND(I173*H173,1)</f>
        <v>0</v>
      </c>
      <c r="K173" s="261" t="s">
        <v>122</v>
      </c>
      <c r="L173" s="265"/>
      <c r="M173" s="266" t="s">
        <v>19</v>
      </c>
      <c r="N173" s="267" t="s">
        <v>43</v>
      </c>
      <c r="O173" s="84"/>
      <c r="P173" s="204">
        <f>O173*H173</f>
        <v>0</v>
      </c>
      <c r="Q173" s="204">
        <v>0.0014499999999999999</v>
      </c>
      <c r="R173" s="204">
        <f>Q173*H173</f>
        <v>0.010149999999999999</v>
      </c>
      <c r="S173" s="204">
        <v>0</v>
      </c>
      <c r="T173" s="20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06" t="s">
        <v>159</v>
      </c>
      <c r="AT173" s="206" t="s">
        <v>202</v>
      </c>
      <c r="AU173" s="206" t="s">
        <v>82</v>
      </c>
      <c r="AY173" s="17" t="s">
        <v>117</v>
      </c>
      <c r="BE173" s="207">
        <f>IF(N173="základní",J173,0)</f>
        <v>0</v>
      </c>
      <c r="BF173" s="207">
        <f>IF(N173="snížená",J173,0)</f>
        <v>0</v>
      </c>
      <c r="BG173" s="207">
        <f>IF(N173="zákl. přenesená",J173,0)</f>
        <v>0</v>
      </c>
      <c r="BH173" s="207">
        <f>IF(N173="sníž. přenesená",J173,0)</f>
        <v>0</v>
      </c>
      <c r="BI173" s="207">
        <f>IF(N173="nulová",J173,0)</f>
        <v>0</v>
      </c>
      <c r="BJ173" s="17" t="s">
        <v>80</v>
      </c>
      <c r="BK173" s="207">
        <f>ROUND(I173*H173,1)</f>
        <v>0</v>
      </c>
      <c r="BL173" s="17" t="s">
        <v>139</v>
      </c>
      <c r="BM173" s="206" t="s">
        <v>277</v>
      </c>
    </row>
    <row r="174" s="2" customFormat="1" ht="24.15" customHeight="1">
      <c r="A174" s="38"/>
      <c r="B174" s="39"/>
      <c r="C174" s="196" t="s">
        <v>278</v>
      </c>
      <c r="D174" s="196" t="s">
        <v>118</v>
      </c>
      <c r="E174" s="197" t="s">
        <v>279</v>
      </c>
      <c r="F174" s="198" t="s">
        <v>280</v>
      </c>
      <c r="G174" s="199" t="s">
        <v>256</v>
      </c>
      <c r="H174" s="200">
        <v>503</v>
      </c>
      <c r="I174" s="201"/>
      <c r="J174" s="200">
        <f>ROUND(I174*H174,1)</f>
        <v>0</v>
      </c>
      <c r="K174" s="198" t="s">
        <v>122</v>
      </c>
      <c r="L174" s="44"/>
      <c r="M174" s="202" t="s">
        <v>19</v>
      </c>
      <c r="N174" s="203" t="s">
        <v>43</v>
      </c>
      <c r="O174" s="84"/>
      <c r="P174" s="204">
        <f>O174*H174</f>
        <v>0</v>
      </c>
      <c r="Q174" s="204">
        <v>4.0000000000000003E-05</v>
      </c>
      <c r="R174" s="204">
        <f>Q174*H174</f>
        <v>0.020120000000000002</v>
      </c>
      <c r="S174" s="204">
        <v>0</v>
      </c>
      <c r="T174" s="20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06" t="s">
        <v>139</v>
      </c>
      <c r="AT174" s="206" t="s">
        <v>118</v>
      </c>
      <c r="AU174" s="206" t="s">
        <v>82</v>
      </c>
      <c r="AY174" s="17" t="s">
        <v>117</v>
      </c>
      <c r="BE174" s="207">
        <f>IF(N174="základní",J174,0)</f>
        <v>0</v>
      </c>
      <c r="BF174" s="207">
        <f>IF(N174="snížená",J174,0)</f>
        <v>0</v>
      </c>
      <c r="BG174" s="207">
        <f>IF(N174="zákl. přenesená",J174,0)</f>
        <v>0</v>
      </c>
      <c r="BH174" s="207">
        <f>IF(N174="sníž. přenesená",J174,0)</f>
        <v>0</v>
      </c>
      <c r="BI174" s="207">
        <f>IF(N174="nulová",J174,0)</f>
        <v>0</v>
      </c>
      <c r="BJ174" s="17" t="s">
        <v>80</v>
      </c>
      <c r="BK174" s="207">
        <f>ROUND(I174*H174,1)</f>
        <v>0</v>
      </c>
      <c r="BL174" s="17" t="s">
        <v>139</v>
      </c>
      <c r="BM174" s="206" t="s">
        <v>281</v>
      </c>
    </row>
    <row r="175" s="2" customFormat="1">
      <c r="A175" s="38"/>
      <c r="B175" s="39"/>
      <c r="C175" s="40"/>
      <c r="D175" s="208" t="s">
        <v>125</v>
      </c>
      <c r="E175" s="40"/>
      <c r="F175" s="209" t="s">
        <v>282</v>
      </c>
      <c r="G175" s="40"/>
      <c r="H175" s="40"/>
      <c r="I175" s="210"/>
      <c r="J175" s="40"/>
      <c r="K175" s="40"/>
      <c r="L175" s="44"/>
      <c r="M175" s="211"/>
      <c r="N175" s="212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125</v>
      </c>
      <c r="AU175" s="17" t="s">
        <v>82</v>
      </c>
    </row>
    <row r="176" s="2" customFormat="1" ht="33" customHeight="1">
      <c r="A176" s="38"/>
      <c r="B176" s="39"/>
      <c r="C176" s="196" t="s">
        <v>283</v>
      </c>
      <c r="D176" s="196" t="s">
        <v>118</v>
      </c>
      <c r="E176" s="197" t="s">
        <v>284</v>
      </c>
      <c r="F176" s="198" t="s">
        <v>285</v>
      </c>
      <c r="G176" s="199" t="s">
        <v>256</v>
      </c>
      <c r="H176" s="200">
        <v>14</v>
      </c>
      <c r="I176" s="201"/>
      <c r="J176" s="200">
        <f>ROUND(I176*H176,1)</f>
        <v>0</v>
      </c>
      <c r="K176" s="198" t="s">
        <v>122</v>
      </c>
      <c r="L176" s="44"/>
      <c r="M176" s="202" t="s">
        <v>19</v>
      </c>
      <c r="N176" s="203" t="s">
        <v>43</v>
      </c>
      <c r="O176" s="84"/>
      <c r="P176" s="204">
        <f>O176*H176</f>
        <v>0</v>
      </c>
      <c r="Q176" s="204">
        <v>1.0000000000000001E-05</v>
      </c>
      <c r="R176" s="204">
        <f>Q176*H176</f>
        <v>0.00014000000000000002</v>
      </c>
      <c r="S176" s="204">
        <v>0</v>
      </c>
      <c r="T176" s="20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6" t="s">
        <v>139</v>
      </c>
      <c r="AT176" s="206" t="s">
        <v>118</v>
      </c>
      <c r="AU176" s="206" t="s">
        <v>82</v>
      </c>
      <c r="AY176" s="17" t="s">
        <v>117</v>
      </c>
      <c r="BE176" s="207">
        <f>IF(N176="základní",J176,0)</f>
        <v>0</v>
      </c>
      <c r="BF176" s="207">
        <f>IF(N176="snížená",J176,0)</f>
        <v>0</v>
      </c>
      <c r="BG176" s="207">
        <f>IF(N176="zákl. přenesená",J176,0)</f>
        <v>0</v>
      </c>
      <c r="BH176" s="207">
        <f>IF(N176="sníž. přenesená",J176,0)</f>
        <v>0</v>
      </c>
      <c r="BI176" s="207">
        <f>IF(N176="nulová",J176,0)</f>
        <v>0</v>
      </c>
      <c r="BJ176" s="17" t="s">
        <v>80</v>
      </c>
      <c r="BK176" s="207">
        <f>ROUND(I176*H176,1)</f>
        <v>0</v>
      </c>
      <c r="BL176" s="17" t="s">
        <v>139</v>
      </c>
      <c r="BM176" s="206" t="s">
        <v>286</v>
      </c>
    </row>
    <row r="177" s="2" customFormat="1">
      <c r="A177" s="38"/>
      <c r="B177" s="39"/>
      <c r="C177" s="40"/>
      <c r="D177" s="208" t="s">
        <v>125</v>
      </c>
      <c r="E177" s="40"/>
      <c r="F177" s="209" t="s">
        <v>287</v>
      </c>
      <c r="G177" s="40"/>
      <c r="H177" s="40"/>
      <c r="I177" s="210"/>
      <c r="J177" s="40"/>
      <c r="K177" s="40"/>
      <c r="L177" s="44"/>
      <c r="M177" s="211"/>
      <c r="N177" s="212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125</v>
      </c>
      <c r="AU177" s="17" t="s">
        <v>82</v>
      </c>
    </row>
    <row r="178" s="2" customFormat="1" ht="55.5" customHeight="1">
      <c r="A178" s="38"/>
      <c r="B178" s="39"/>
      <c r="C178" s="196" t="s">
        <v>7</v>
      </c>
      <c r="D178" s="196" t="s">
        <v>118</v>
      </c>
      <c r="E178" s="197" t="s">
        <v>288</v>
      </c>
      <c r="F178" s="198" t="s">
        <v>289</v>
      </c>
      <c r="G178" s="199" t="s">
        <v>256</v>
      </c>
      <c r="H178" s="200">
        <v>265.06</v>
      </c>
      <c r="I178" s="201"/>
      <c r="J178" s="200">
        <f>ROUND(I178*H178,1)</f>
        <v>0</v>
      </c>
      <c r="K178" s="198" t="s">
        <v>122</v>
      </c>
      <c r="L178" s="44"/>
      <c r="M178" s="202" t="s">
        <v>19</v>
      </c>
      <c r="N178" s="203" t="s">
        <v>43</v>
      </c>
      <c r="O178" s="84"/>
      <c r="P178" s="204">
        <f>O178*H178</f>
        <v>0</v>
      </c>
      <c r="Q178" s="204">
        <v>6.0000000000000002E-05</v>
      </c>
      <c r="R178" s="204">
        <f>Q178*H178</f>
        <v>0.0159036</v>
      </c>
      <c r="S178" s="204">
        <v>0</v>
      </c>
      <c r="T178" s="20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6" t="s">
        <v>139</v>
      </c>
      <c r="AT178" s="206" t="s">
        <v>118</v>
      </c>
      <c r="AU178" s="206" t="s">
        <v>82</v>
      </c>
      <c r="AY178" s="17" t="s">
        <v>117</v>
      </c>
      <c r="BE178" s="207">
        <f>IF(N178="základní",J178,0)</f>
        <v>0</v>
      </c>
      <c r="BF178" s="207">
        <f>IF(N178="snížená",J178,0)</f>
        <v>0</v>
      </c>
      <c r="BG178" s="207">
        <f>IF(N178="zákl. přenesená",J178,0)</f>
        <v>0</v>
      </c>
      <c r="BH178" s="207">
        <f>IF(N178="sníž. přenesená",J178,0)</f>
        <v>0</v>
      </c>
      <c r="BI178" s="207">
        <f>IF(N178="nulová",J178,0)</f>
        <v>0</v>
      </c>
      <c r="BJ178" s="17" t="s">
        <v>80</v>
      </c>
      <c r="BK178" s="207">
        <f>ROUND(I178*H178,1)</f>
        <v>0</v>
      </c>
      <c r="BL178" s="17" t="s">
        <v>139</v>
      </c>
      <c r="BM178" s="206" t="s">
        <v>290</v>
      </c>
    </row>
    <row r="179" s="2" customFormat="1">
      <c r="A179" s="38"/>
      <c r="B179" s="39"/>
      <c r="C179" s="40"/>
      <c r="D179" s="208" t="s">
        <v>125</v>
      </c>
      <c r="E179" s="40"/>
      <c r="F179" s="209" t="s">
        <v>291</v>
      </c>
      <c r="G179" s="40"/>
      <c r="H179" s="40"/>
      <c r="I179" s="210"/>
      <c r="J179" s="40"/>
      <c r="K179" s="40"/>
      <c r="L179" s="44"/>
      <c r="M179" s="211"/>
      <c r="N179" s="212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125</v>
      </c>
      <c r="AU179" s="17" t="s">
        <v>82</v>
      </c>
    </row>
    <row r="180" s="13" customFormat="1">
      <c r="A180" s="13"/>
      <c r="B180" s="226"/>
      <c r="C180" s="227"/>
      <c r="D180" s="228" t="s">
        <v>183</v>
      </c>
      <c r="E180" s="229" t="s">
        <v>19</v>
      </c>
      <c r="F180" s="230" t="s">
        <v>292</v>
      </c>
      <c r="G180" s="227"/>
      <c r="H180" s="231">
        <v>251.06</v>
      </c>
      <c r="I180" s="232"/>
      <c r="J180" s="227"/>
      <c r="K180" s="227"/>
      <c r="L180" s="233"/>
      <c r="M180" s="234"/>
      <c r="N180" s="235"/>
      <c r="O180" s="235"/>
      <c r="P180" s="235"/>
      <c r="Q180" s="235"/>
      <c r="R180" s="235"/>
      <c r="S180" s="235"/>
      <c r="T180" s="236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37" t="s">
        <v>183</v>
      </c>
      <c r="AU180" s="237" t="s">
        <v>82</v>
      </c>
      <c r="AV180" s="13" t="s">
        <v>82</v>
      </c>
      <c r="AW180" s="13" t="s">
        <v>33</v>
      </c>
      <c r="AX180" s="13" t="s">
        <v>72</v>
      </c>
      <c r="AY180" s="237" t="s">
        <v>117</v>
      </c>
    </row>
    <row r="181" s="13" customFormat="1">
      <c r="A181" s="13"/>
      <c r="B181" s="226"/>
      <c r="C181" s="227"/>
      <c r="D181" s="228" t="s">
        <v>183</v>
      </c>
      <c r="E181" s="229" t="s">
        <v>19</v>
      </c>
      <c r="F181" s="230" t="s">
        <v>293</v>
      </c>
      <c r="G181" s="227"/>
      <c r="H181" s="231">
        <v>14</v>
      </c>
      <c r="I181" s="232"/>
      <c r="J181" s="227"/>
      <c r="K181" s="227"/>
      <c r="L181" s="233"/>
      <c r="M181" s="234"/>
      <c r="N181" s="235"/>
      <c r="O181" s="235"/>
      <c r="P181" s="235"/>
      <c r="Q181" s="235"/>
      <c r="R181" s="235"/>
      <c r="S181" s="235"/>
      <c r="T181" s="236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37" t="s">
        <v>183</v>
      </c>
      <c r="AU181" s="237" t="s">
        <v>82</v>
      </c>
      <c r="AV181" s="13" t="s">
        <v>82</v>
      </c>
      <c r="AW181" s="13" t="s">
        <v>33</v>
      </c>
      <c r="AX181" s="13" t="s">
        <v>72</v>
      </c>
      <c r="AY181" s="237" t="s">
        <v>117</v>
      </c>
    </row>
    <row r="182" s="14" customFormat="1">
      <c r="A182" s="14"/>
      <c r="B182" s="238"/>
      <c r="C182" s="239"/>
      <c r="D182" s="228" t="s">
        <v>183</v>
      </c>
      <c r="E182" s="240" t="s">
        <v>19</v>
      </c>
      <c r="F182" s="241" t="s">
        <v>188</v>
      </c>
      <c r="G182" s="239"/>
      <c r="H182" s="242">
        <v>265.06</v>
      </c>
      <c r="I182" s="243"/>
      <c r="J182" s="239"/>
      <c r="K182" s="239"/>
      <c r="L182" s="244"/>
      <c r="M182" s="245"/>
      <c r="N182" s="246"/>
      <c r="O182" s="246"/>
      <c r="P182" s="246"/>
      <c r="Q182" s="246"/>
      <c r="R182" s="246"/>
      <c r="S182" s="246"/>
      <c r="T182" s="247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T182" s="248" t="s">
        <v>183</v>
      </c>
      <c r="AU182" s="248" t="s">
        <v>82</v>
      </c>
      <c r="AV182" s="14" t="s">
        <v>139</v>
      </c>
      <c r="AW182" s="14" t="s">
        <v>4</v>
      </c>
      <c r="AX182" s="14" t="s">
        <v>80</v>
      </c>
      <c r="AY182" s="248" t="s">
        <v>117</v>
      </c>
    </row>
    <row r="183" s="2" customFormat="1" ht="66.75" customHeight="1">
      <c r="A183" s="38"/>
      <c r="B183" s="39"/>
      <c r="C183" s="196" t="s">
        <v>294</v>
      </c>
      <c r="D183" s="196" t="s">
        <v>118</v>
      </c>
      <c r="E183" s="197" t="s">
        <v>295</v>
      </c>
      <c r="F183" s="198" t="s">
        <v>296</v>
      </c>
      <c r="G183" s="199" t="s">
        <v>256</v>
      </c>
      <c r="H183" s="200">
        <v>220</v>
      </c>
      <c r="I183" s="201"/>
      <c r="J183" s="200">
        <f>ROUND(I183*H183,1)</f>
        <v>0</v>
      </c>
      <c r="K183" s="198" t="s">
        <v>122</v>
      </c>
      <c r="L183" s="44"/>
      <c r="M183" s="202" t="s">
        <v>19</v>
      </c>
      <c r="N183" s="203" t="s">
        <v>43</v>
      </c>
      <c r="O183" s="84"/>
      <c r="P183" s="204">
        <f>O183*H183</f>
        <v>0</v>
      </c>
      <c r="Q183" s="204">
        <v>0</v>
      </c>
      <c r="R183" s="204">
        <f>Q183*H183</f>
        <v>0</v>
      </c>
      <c r="S183" s="204">
        <v>0.085999999999999993</v>
      </c>
      <c r="T183" s="205">
        <f>S183*H183</f>
        <v>18.919999999999998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06" t="s">
        <v>139</v>
      </c>
      <c r="AT183" s="206" t="s">
        <v>118</v>
      </c>
      <c r="AU183" s="206" t="s">
        <v>82</v>
      </c>
      <c r="AY183" s="17" t="s">
        <v>117</v>
      </c>
      <c r="BE183" s="207">
        <f>IF(N183="základní",J183,0)</f>
        <v>0</v>
      </c>
      <c r="BF183" s="207">
        <f>IF(N183="snížená",J183,0)</f>
        <v>0</v>
      </c>
      <c r="BG183" s="207">
        <f>IF(N183="zákl. přenesená",J183,0)</f>
        <v>0</v>
      </c>
      <c r="BH183" s="207">
        <f>IF(N183="sníž. přenesená",J183,0)</f>
        <v>0</v>
      </c>
      <c r="BI183" s="207">
        <f>IF(N183="nulová",J183,0)</f>
        <v>0</v>
      </c>
      <c r="BJ183" s="17" t="s">
        <v>80</v>
      </c>
      <c r="BK183" s="207">
        <f>ROUND(I183*H183,1)</f>
        <v>0</v>
      </c>
      <c r="BL183" s="17" t="s">
        <v>139</v>
      </c>
      <c r="BM183" s="206" t="s">
        <v>297</v>
      </c>
    </row>
    <row r="184" s="2" customFormat="1">
      <c r="A184" s="38"/>
      <c r="B184" s="39"/>
      <c r="C184" s="40"/>
      <c r="D184" s="208" t="s">
        <v>125</v>
      </c>
      <c r="E184" s="40"/>
      <c r="F184" s="209" t="s">
        <v>298</v>
      </c>
      <c r="G184" s="40"/>
      <c r="H184" s="40"/>
      <c r="I184" s="210"/>
      <c r="J184" s="40"/>
      <c r="K184" s="40"/>
      <c r="L184" s="44"/>
      <c r="M184" s="211"/>
      <c r="N184" s="212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125</v>
      </c>
      <c r="AU184" s="17" t="s">
        <v>82</v>
      </c>
    </row>
    <row r="185" s="2" customFormat="1" ht="62.7" customHeight="1">
      <c r="A185" s="38"/>
      <c r="B185" s="39"/>
      <c r="C185" s="196" t="s">
        <v>299</v>
      </c>
      <c r="D185" s="196" t="s">
        <v>118</v>
      </c>
      <c r="E185" s="197" t="s">
        <v>300</v>
      </c>
      <c r="F185" s="198" t="s">
        <v>301</v>
      </c>
      <c r="G185" s="199" t="s">
        <v>180</v>
      </c>
      <c r="H185" s="200">
        <v>952</v>
      </c>
      <c r="I185" s="201"/>
      <c r="J185" s="200">
        <f>ROUND(I185*H185,1)</f>
        <v>0</v>
      </c>
      <c r="K185" s="198" t="s">
        <v>122</v>
      </c>
      <c r="L185" s="44"/>
      <c r="M185" s="202" t="s">
        <v>19</v>
      </c>
      <c r="N185" s="203" t="s">
        <v>43</v>
      </c>
      <c r="O185" s="84"/>
      <c r="P185" s="204">
        <f>O185*H185</f>
        <v>0</v>
      </c>
      <c r="Q185" s="204">
        <v>0</v>
      </c>
      <c r="R185" s="204">
        <f>Q185*H185</f>
        <v>0</v>
      </c>
      <c r="S185" s="204">
        <v>0.02</v>
      </c>
      <c r="T185" s="205">
        <f>S185*H185</f>
        <v>19.039999999999999</v>
      </c>
      <c r="U185" s="38"/>
      <c r="V185" s="38"/>
      <c r="W185" s="38"/>
      <c r="X185" s="38"/>
      <c r="Y185" s="38"/>
      <c r="Z185" s="38"/>
      <c r="AA185" s="38"/>
      <c r="AB185" s="38"/>
      <c r="AC185" s="38"/>
      <c r="AD185" s="38"/>
      <c r="AE185" s="38"/>
      <c r="AR185" s="206" t="s">
        <v>139</v>
      </c>
      <c r="AT185" s="206" t="s">
        <v>118</v>
      </c>
      <c r="AU185" s="206" t="s">
        <v>82</v>
      </c>
      <c r="AY185" s="17" t="s">
        <v>117</v>
      </c>
      <c r="BE185" s="207">
        <f>IF(N185="základní",J185,0)</f>
        <v>0</v>
      </c>
      <c r="BF185" s="207">
        <f>IF(N185="snížená",J185,0)</f>
        <v>0</v>
      </c>
      <c r="BG185" s="207">
        <f>IF(N185="zákl. přenesená",J185,0)</f>
        <v>0</v>
      </c>
      <c r="BH185" s="207">
        <f>IF(N185="sníž. přenesená",J185,0)</f>
        <v>0</v>
      </c>
      <c r="BI185" s="207">
        <f>IF(N185="nulová",J185,0)</f>
        <v>0</v>
      </c>
      <c r="BJ185" s="17" t="s">
        <v>80</v>
      </c>
      <c r="BK185" s="207">
        <f>ROUND(I185*H185,1)</f>
        <v>0</v>
      </c>
      <c r="BL185" s="17" t="s">
        <v>139</v>
      </c>
      <c r="BM185" s="206" t="s">
        <v>302</v>
      </c>
    </row>
    <row r="186" s="2" customFormat="1">
      <c r="A186" s="38"/>
      <c r="B186" s="39"/>
      <c r="C186" s="40"/>
      <c r="D186" s="208" t="s">
        <v>125</v>
      </c>
      <c r="E186" s="40"/>
      <c r="F186" s="209" t="s">
        <v>303</v>
      </c>
      <c r="G186" s="40"/>
      <c r="H186" s="40"/>
      <c r="I186" s="210"/>
      <c r="J186" s="40"/>
      <c r="K186" s="40"/>
      <c r="L186" s="44"/>
      <c r="M186" s="211"/>
      <c r="N186" s="212"/>
      <c r="O186" s="84"/>
      <c r="P186" s="84"/>
      <c r="Q186" s="84"/>
      <c r="R186" s="84"/>
      <c r="S186" s="84"/>
      <c r="T186" s="85"/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T186" s="17" t="s">
        <v>125</v>
      </c>
      <c r="AU186" s="17" t="s">
        <v>82</v>
      </c>
    </row>
    <row r="187" s="13" customFormat="1">
      <c r="A187" s="13"/>
      <c r="B187" s="226"/>
      <c r="C187" s="227"/>
      <c r="D187" s="228" t="s">
        <v>183</v>
      </c>
      <c r="E187" s="229" t="s">
        <v>19</v>
      </c>
      <c r="F187" s="230" t="s">
        <v>186</v>
      </c>
      <c r="G187" s="227"/>
      <c r="H187" s="231">
        <v>952</v>
      </c>
      <c r="I187" s="232"/>
      <c r="J187" s="227"/>
      <c r="K187" s="227"/>
      <c r="L187" s="233"/>
      <c r="M187" s="234"/>
      <c r="N187" s="235"/>
      <c r="O187" s="235"/>
      <c r="P187" s="235"/>
      <c r="Q187" s="235"/>
      <c r="R187" s="235"/>
      <c r="S187" s="235"/>
      <c r="T187" s="236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37" t="s">
        <v>183</v>
      </c>
      <c r="AU187" s="237" t="s">
        <v>82</v>
      </c>
      <c r="AV187" s="13" t="s">
        <v>82</v>
      </c>
      <c r="AW187" s="13" t="s">
        <v>33</v>
      </c>
      <c r="AX187" s="13" t="s">
        <v>72</v>
      </c>
      <c r="AY187" s="237" t="s">
        <v>117</v>
      </c>
    </row>
    <row r="188" s="14" customFormat="1">
      <c r="A188" s="14"/>
      <c r="B188" s="238"/>
      <c r="C188" s="239"/>
      <c r="D188" s="228" t="s">
        <v>183</v>
      </c>
      <c r="E188" s="240" t="s">
        <v>19</v>
      </c>
      <c r="F188" s="241" t="s">
        <v>188</v>
      </c>
      <c r="G188" s="239"/>
      <c r="H188" s="242">
        <v>952</v>
      </c>
      <c r="I188" s="243"/>
      <c r="J188" s="239"/>
      <c r="K188" s="239"/>
      <c r="L188" s="244"/>
      <c r="M188" s="245"/>
      <c r="N188" s="246"/>
      <c r="O188" s="246"/>
      <c r="P188" s="246"/>
      <c r="Q188" s="246"/>
      <c r="R188" s="246"/>
      <c r="S188" s="246"/>
      <c r="T188" s="247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T188" s="248" t="s">
        <v>183</v>
      </c>
      <c r="AU188" s="248" t="s">
        <v>82</v>
      </c>
      <c r="AV188" s="14" t="s">
        <v>139</v>
      </c>
      <c r="AW188" s="14" t="s">
        <v>4</v>
      </c>
      <c r="AX188" s="14" t="s">
        <v>80</v>
      </c>
      <c r="AY188" s="248" t="s">
        <v>117</v>
      </c>
    </row>
    <row r="189" s="2" customFormat="1" ht="66.75" customHeight="1">
      <c r="A189" s="38"/>
      <c r="B189" s="39"/>
      <c r="C189" s="196" t="s">
        <v>304</v>
      </c>
      <c r="D189" s="196" t="s">
        <v>118</v>
      </c>
      <c r="E189" s="197" t="s">
        <v>305</v>
      </c>
      <c r="F189" s="198" t="s">
        <v>306</v>
      </c>
      <c r="G189" s="199" t="s">
        <v>180</v>
      </c>
      <c r="H189" s="200">
        <v>565</v>
      </c>
      <c r="I189" s="201"/>
      <c r="J189" s="200">
        <f>ROUND(I189*H189,1)</f>
        <v>0</v>
      </c>
      <c r="K189" s="198" t="s">
        <v>122</v>
      </c>
      <c r="L189" s="44"/>
      <c r="M189" s="202" t="s">
        <v>19</v>
      </c>
      <c r="N189" s="203" t="s">
        <v>43</v>
      </c>
      <c r="O189" s="84"/>
      <c r="P189" s="204">
        <f>O189*H189</f>
        <v>0</v>
      </c>
      <c r="Q189" s="204">
        <v>0</v>
      </c>
      <c r="R189" s="204">
        <f>Q189*H189</f>
        <v>0</v>
      </c>
      <c r="S189" s="204">
        <v>0.126</v>
      </c>
      <c r="T189" s="205">
        <f>S189*H189</f>
        <v>71.189999999999998</v>
      </c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R189" s="206" t="s">
        <v>139</v>
      </c>
      <c r="AT189" s="206" t="s">
        <v>118</v>
      </c>
      <c r="AU189" s="206" t="s">
        <v>82</v>
      </c>
      <c r="AY189" s="17" t="s">
        <v>117</v>
      </c>
      <c r="BE189" s="207">
        <f>IF(N189="základní",J189,0)</f>
        <v>0</v>
      </c>
      <c r="BF189" s="207">
        <f>IF(N189="snížená",J189,0)</f>
        <v>0</v>
      </c>
      <c r="BG189" s="207">
        <f>IF(N189="zákl. přenesená",J189,0)</f>
        <v>0</v>
      </c>
      <c r="BH189" s="207">
        <f>IF(N189="sníž. přenesená",J189,0)</f>
        <v>0</v>
      </c>
      <c r="BI189" s="207">
        <f>IF(N189="nulová",J189,0)</f>
        <v>0</v>
      </c>
      <c r="BJ189" s="17" t="s">
        <v>80</v>
      </c>
      <c r="BK189" s="207">
        <f>ROUND(I189*H189,1)</f>
        <v>0</v>
      </c>
      <c r="BL189" s="17" t="s">
        <v>139</v>
      </c>
      <c r="BM189" s="206" t="s">
        <v>307</v>
      </c>
    </row>
    <row r="190" s="2" customFormat="1">
      <c r="A190" s="38"/>
      <c r="B190" s="39"/>
      <c r="C190" s="40"/>
      <c r="D190" s="208" t="s">
        <v>125</v>
      </c>
      <c r="E190" s="40"/>
      <c r="F190" s="209" t="s">
        <v>308</v>
      </c>
      <c r="G190" s="40"/>
      <c r="H190" s="40"/>
      <c r="I190" s="210"/>
      <c r="J190" s="40"/>
      <c r="K190" s="40"/>
      <c r="L190" s="44"/>
      <c r="M190" s="211"/>
      <c r="N190" s="212"/>
      <c r="O190" s="84"/>
      <c r="P190" s="84"/>
      <c r="Q190" s="84"/>
      <c r="R190" s="84"/>
      <c r="S190" s="84"/>
      <c r="T190" s="85"/>
      <c r="U190" s="38"/>
      <c r="V190" s="38"/>
      <c r="W190" s="38"/>
      <c r="X190" s="38"/>
      <c r="Y190" s="38"/>
      <c r="Z190" s="38"/>
      <c r="AA190" s="38"/>
      <c r="AB190" s="38"/>
      <c r="AC190" s="38"/>
      <c r="AD190" s="38"/>
      <c r="AE190" s="38"/>
      <c r="AT190" s="17" t="s">
        <v>125</v>
      </c>
      <c r="AU190" s="17" t="s">
        <v>82</v>
      </c>
    </row>
    <row r="191" s="2" customFormat="1" ht="78" customHeight="1">
      <c r="A191" s="38"/>
      <c r="B191" s="39"/>
      <c r="C191" s="196" t="s">
        <v>309</v>
      </c>
      <c r="D191" s="196" t="s">
        <v>118</v>
      </c>
      <c r="E191" s="197" t="s">
        <v>310</v>
      </c>
      <c r="F191" s="198" t="s">
        <v>311</v>
      </c>
      <c r="G191" s="199" t="s">
        <v>256</v>
      </c>
      <c r="H191" s="200">
        <v>120</v>
      </c>
      <c r="I191" s="201"/>
      <c r="J191" s="200">
        <f>ROUND(I191*H191,1)</f>
        <v>0</v>
      </c>
      <c r="K191" s="198" t="s">
        <v>122</v>
      </c>
      <c r="L191" s="44"/>
      <c r="M191" s="202" t="s">
        <v>19</v>
      </c>
      <c r="N191" s="203" t="s">
        <v>43</v>
      </c>
      <c r="O191" s="84"/>
      <c r="P191" s="204">
        <f>O191*H191</f>
        <v>0</v>
      </c>
      <c r="Q191" s="204">
        <v>9.0000000000000006E-05</v>
      </c>
      <c r="R191" s="204">
        <f>Q191*H191</f>
        <v>0.010800000000000001</v>
      </c>
      <c r="S191" s="204">
        <v>0.042000000000000003</v>
      </c>
      <c r="T191" s="205">
        <f>S191*H191</f>
        <v>5.04</v>
      </c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R191" s="206" t="s">
        <v>139</v>
      </c>
      <c r="AT191" s="206" t="s">
        <v>118</v>
      </c>
      <c r="AU191" s="206" t="s">
        <v>82</v>
      </c>
      <c r="AY191" s="17" t="s">
        <v>117</v>
      </c>
      <c r="BE191" s="207">
        <f>IF(N191="základní",J191,0)</f>
        <v>0</v>
      </c>
      <c r="BF191" s="207">
        <f>IF(N191="snížená",J191,0)</f>
        <v>0</v>
      </c>
      <c r="BG191" s="207">
        <f>IF(N191="zákl. přenesená",J191,0)</f>
        <v>0</v>
      </c>
      <c r="BH191" s="207">
        <f>IF(N191="sníž. přenesená",J191,0)</f>
        <v>0</v>
      </c>
      <c r="BI191" s="207">
        <f>IF(N191="nulová",J191,0)</f>
        <v>0</v>
      </c>
      <c r="BJ191" s="17" t="s">
        <v>80</v>
      </c>
      <c r="BK191" s="207">
        <f>ROUND(I191*H191,1)</f>
        <v>0</v>
      </c>
      <c r="BL191" s="17" t="s">
        <v>139</v>
      </c>
      <c r="BM191" s="206" t="s">
        <v>312</v>
      </c>
    </row>
    <row r="192" s="2" customFormat="1">
      <c r="A192" s="38"/>
      <c r="B192" s="39"/>
      <c r="C192" s="40"/>
      <c r="D192" s="208" t="s">
        <v>125</v>
      </c>
      <c r="E192" s="40"/>
      <c r="F192" s="209" t="s">
        <v>313</v>
      </c>
      <c r="G192" s="40"/>
      <c r="H192" s="40"/>
      <c r="I192" s="210"/>
      <c r="J192" s="40"/>
      <c r="K192" s="40"/>
      <c r="L192" s="44"/>
      <c r="M192" s="211"/>
      <c r="N192" s="212"/>
      <c r="O192" s="84"/>
      <c r="P192" s="84"/>
      <c r="Q192" s="84"/>
      <c r="R192" s="84"/>
      <c r="S192" s="84"/>
      <c r="T192" s="85"/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T192" s="17" t="s">
        <v>125</v>
      </c>
      <c r="AU192" s="17" t="s">
        <v>82</v>
      </c>
    </row>
    <row r="193" s="2" customFormat="1" ht="55.5" customHeight="1">
      <c r="A193" s="38"/>
      <c r="B193" s="39"/>
      <c r="C193" s="196" t="s">
        <v>314</v>
      </c>
      <c r="D193" s="196" t="s">
        <v>118</v>
      </c>
      <c r="E193" s="197" t="s">
        <v>315</v>
      </c>
      <c r="F193" s="198" t="s">
        <v>316</v>
      </c>
      <c r="G193" s="199" t="s">
        <v>134</v>
      </c>
      <c r="H193" s="200">
        <v>3</v>
      </c>
      <c r="I193" s="201"/>
      <c r="J193" s="200">
        <f>ROUND(I193*H193,1)</f>
        <v>0</v>
      </c>
      <c r="K193" s="198" t="s">
        <v>122</v>
      </c>
      <c r="L193" s="44"/>
      <c r="M193" s="202" t="s">
        <v>19</v>
      </c>
      <c r="N193" s="203" t="s">
        <v>43</v>
      </c>
      <c r="O193" s="84"/>
      <c r="P193" s="204">
        <f>O193*H193</f>
        <v>0</v>
      </c>
      <c r="Q193" s="204">
        <v>0</v>
      </c>
      <c r="R193" s="204">
        <f>Q193*H193</f>
        <v>0</v>
      </c>
      <c r="S193" s="204">
        <v>0.082000000000000003</v>
      </c>
      <c r="T193" s="205">
        <f>S193*H193</f>
        <v>0.246</v>
      </c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R193" s="206" t="s">
        <v>139</v>
      </c>
      <c r="AT193" s="206" t="s">
        <v>118</v>
      </c>
      <c r="AU193" s="206" t="s">
        <v>82</v>
      </c>
      <c r="AY193" s="17" t="s">
        <v>117</v>
      </c>
      <c r="BE193" s="207">
        <f>IF(N193="základní",J193,0)</f>
        <v>0</v>
      </c>
      <c r="BF193" s="207">
        <f>IF(N193="snížená",J193,0)</f>
        <v>0</v>
      </c>
      <c r="BG193" s="207">
        <f>IF(N193="zákl. přenesená",J193,0)</f>
        <v>0</v>
      </c>
      <c r="BH193" s="207">
        <f>IF(N193="sníž. přenesená",J193,0)</f>
        <v>0</v>
      </c>
      <c r="BI193" s="207">
        <f>IF(N193="nulová",J193,0)</f>
        <v>0</v>
      </c>
      <c r="BJ193" s="17" t="s">
        <v>80</v>
      </c>
      <c r="BK193" s="207">
        <f>ROUND(I193*H193,1)</f>
        <v>0</v>
      </c>
      <c r="BL193" s="17" t="s">
        <v>139</v>
      </c>
      <c r="BM193" s="206" t="s">
        <v>317</v>
      </c>
    </row>
    <row r="194" s="2" customFormat="1">
      <c r="A194" s="38"/>
      <c r="B194" s="39"/>
      <c r="C194" s="40"/>
      <c r="D194" s="208" t="s">
        <v>125</v>
      </c>
      <c r="E194" s="40"/>
      <c r="F194" s="209" t="s">
        <v>318</v>
      </c>
      <c r="G194" s="40"/>
      <c r="H194" s="40"/>
      <c r="I194" s="210"/>
      <c r="J194" s="40"/>
      <c r="K194" s="40"/>
      <c r="L194" s="44"/>
      <c r="M194" s="211"/>
      <c r="N194" s="212"/>
      <c r="O194" s="84"/>
      <c r="P194" s="84"/>
      <c r="Q194" s="84"/>
      <c r="R194" s="84"/>
      <c r="S194" s="84"/>
      <c r="T194" s="85"/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T194" s="17" t="s">
        <v>125</v>
      </c>
      <c r="AU194" s="17" t="s">
        <v>82</v>
      </c>
    </row>
    <row r="195" s="11" customFormat="1" ht="22.8" customHeight="1">
      <c r="A195" s="11"/>
      <c r="B195" s="182"/>
      <c r="C195" s="183"/>
      <c r="D195" s="184" t="s">
        <v>71</v>
      </c>
      <c r="E195" s="224" t="s">
        <v>319</v>
      </c>
      <c r="F195" s="224" t="s">
        <v>320</v>
      </c>
      <c r="G195" s="183"/>
      <c r="H195" s="183"/>
      <c r="I195" s="186"/>
      <c r="J195" s="225">
        <f>BK195</f>
        <v>0</v>
      </c>
      <c r="K195" s="183"/>
      <c r="L195" s="188"/>
      <c r="M195" s="189"/>
      <c r="N195" s="190"/>
      <c r="O195" s="190"/>
      <c r="P195" s="191">
        <f>SUM(P196:P197)</f>
        <v>0</v>
      </c>
      <c r="Q195" s="190"/>
      <c r="R195" s="191">
        <f>SUM(R196:R197)</f>
        <v>0</v>
      </c>
      <c r="S195" s="190"/>
      <c r="T195" s="192">
        <f>SUM(T196:T197)</f>
        <v>0</v>
      </c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R195" s="193" t="s">
        <v>80</v>
      </c>
      <c r="AT195" s="194" t="s">
        <v>71</v>
      </c>
      <c r="AU195" s="194" t="s">
        <v>80</v>
      </c>
      <c r="AY195" s="193" t="s">
        <v>117</v>
      </c>
      <c r="BK195" s="195">
        <f>SUM(BK196:BK197)</f>
        <v>0</v>
      </c>
    </row>
    <row r="196" s="2" customFormat="1" ht="44.25" customHeight="1">
      <c r="A196" s="38"/>
      <c r="B196" s="39"/>
      <c r="C196" s="196" t="s">
        <v>321</v>
      </c>
      <c r="D196" s="196" t="s">
        <v>118</v>
      </c>
      <c r="E196" s="197" t="s">
        <v>322</v>
      </c>
      <c r="F196" s="198" t="s">
        <v>323</v>
      </c>
      <c r="G196" s="199" t="s">
        <v>205</v>
      </c>
      <c r="H196" s="200">
        <v>1180.79</v>
      </c>
      <c r="I196" s="201"/>
      <c r="J196" s="200">
        <f>ROUND(I196*H196,1)</f>
        <v>0</v>
      </c>
      <c r="K196" s="198" t="s">
        <v>122</v>
      </c>
      <c r="L196" s="44"/>
      <c r="M196" s="202" t="s">
        <v>19</v>
      </c>
      <c r="N196" s="203" t="s">
        <v>43</v>
      </c>
      <c r="O196" s="84"/>
      <c r="P196" s="204">
        <f>O196*H196</f>
        <v>0</v>
      </c>
      <c r="Q196" s="204">
        <v>0</v>
      </c>
      <c r="R196" s="204">
        <f>Q196*H196</f>
        <v>0</v>
      </c>
      <c r="S196" s="204">
        <v>0</v>
      </c>
      <c r="T196" s="205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06" t="s">
        <v>139</v>
      </c>
      <c r="AT196" s="206" t="s">
        <v>118</v>
      </c>
      <c r="AU196" s="206" t="s">
        <v>82</v>
      </c>
      <c r="AY196" s="17" t="s">
        <v>117</v>
      </c>
      <c r="BE196" s="207">
        <f>IF(N196="základní",J196,0)</f>
        <v>0</v>
      </c>
      <c r="BF196" s="207">
        <f>IF(N196="snížená",J196,0)</f>
        <v>0</v>
      </c>
      <c r="BG196" s="207">
        <f>IF(N196="zákl. přenesená",J196,0)</f>
        <v>0</v>
      </c>
      <c r="BH196" s="207">
        <f>IF(N196="sníž. přenesená",J196,0)</f>
        <v>0</v>
      </c>
      <c r="BI196" s="207">
        <f>IF(N196="nulová",J196,0)</f>
        <v>0</v>
      </c>
      <c r="BJ196" s="17" t="s">
        <v>80</v>
      </c>
      <c r="BK196" s="207">
        <f>ROUND(I196*H196,1)</f>
        <v>0</v>
      </c>
      <c r="BL196" s="17" t="s">
        <v>139</v>
      </c>
      <c r="BM196" s="206" t="s">
        <v>324</v>
      </c>
    </row>
    <row r="197" s="2" customFormat="1">
      <c r="A197" s="38"/>
      <c r="B197" s="39"/>
      <c r="C197" s="40"/>
      <c r="D197" s="208" t="s">
        <v>125</v>
      </c>
      <c r="E197" s="40"/>
      <c r="F197" s="209" t="s">
        <v>325</v>
      </c>
      <c r="G197" s="40"/>
      <c r="H197" s="40"/>
      <c r="I197" s="210"/>
      <c r="J197" s="40"/>
      <c r="K197" s="40"/>
      <c r="L197" s="44"/>
      <c r="M197" s="211"/>
      <c r="N197" s="212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125</v>
      </c>
      <c r="AU197" s="17" t="s">
        <v>82</v>
      </c>
    </row>
    <row r="198" s="11" customFormat="1" ht="22.8" customHeight="1">
      <c r="A198" s="11"/>
      <c r="B198" s="182"/>
      <c r="C198" s="183"/>
      <c r="D198" s="184" t="s">
        <v>71</v>
      </c>
      <c r="E198" s="224" t="s">
        <v>326</v>
      </c>
      <c r="F198" s="224" t="s">
        <v>327</v>
      </c>
      <c r="G198" s="183"/>
      <c r="H198" s="183"/>
      <c r="I198" s="186"/>
      <c r="J198" s="225">
        <f>BK198</f>
        <v>0</v>
      </c>
      <c r="K198" s="183"/>
      <c r="L198" s="188"/>
      <c r="M198" s="189"/>
      <c r="N198" s="190"/>
      <c r="O198" s="190"/>
      <c r="P198" s="191">
        <f>SUM(P199:P234)</f>
        <v>0</v>
      </c>
      <c r="Q198" s="190"/>
      <c r="R198" s="191">
        <f>SUM(R199:R234)</f>
        <v>0</v>
      </c>
      <c r="S198" s="190"/>
      <c r="T198" s="192">
        <f>SUM(T199:T234)</f>
        <v>0</v>
      </c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R198" s="193" t="s">
        <v>80</v>
      </c>
      <c r="AT198" s="194" t="s">
        <v>71</v>
      </c>
      <c r="AU198" s="194" t="s">
        <v>80</v>
      </c>
      <c r="AY198" s="193" t="s">
        <v>117</v>
      </c>
      <c r="BK198" s="195">
        <f>SUM(BK199:BK234)</f>
        <v>0</v>
      </c>
    </row>
    <row r="199" s="2" customFormat="1" ht="37.8" customHeight="1">
      <c r="A199" s="38"/>
      <c r="B199" s="39"/>
      <c r="C199" s="196" t="s">
        <v>328</v>
      </c>
      <c r="D199" s="196" t="s">
        <v>118</v>
      </c>
      <c r="E199" s="197" t="s">
        <v>329</v>
      </c>
      <c r="F199" s="198" t="s">
        <v>330</v>
      </c>
      <c r="G199" s="199" t="s">
        <v>205</v>
      </c>
      <c r="H199" s="200">
        <v>1508.4300000000001</v>
      </c>
      <c r="I199" s="201"/>
      <c r="J199" s="200">
        <f>ROUND(I199*H199,1)</f>
        <v>0</v>
      </c>
      <c r="K199" s="198" t="s">
        <v>122</v>
      </c>
      <c r="L199" s="44"/>
      <c r="M199" s="202" t="s">
        <v>19</v>
      </c>
      <c r="N199" s="203" t="s">
        <v>43</v>
      </c>
      <c r="O199" s="84"/>
      <c r="P199" s="204">
        <f>O199*H199</f>
        <v>0</v>
      </c>
      <c r="Q199" s="204">
        <v>0</v>
      </c>
      <c r="R199" s="204">
        <f>Q199*H199</f>
        <v>0</v>
      </c>
      <c r="S199" s="204">
        <v>0</v>
      </c>
      <c r="T199" s="20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06" t="s">
        <v>139</v>
      </c>
      <c r="AT199" s="206" t="s">
        <v>118</v>
      </c>
      <c r="AU199" s="206" t="s">
        <v>82</v>
      </c>
      <c r="AY199" s="17" t="s">
        <v>117</v>
      </c>
      <c r="BE199" s="207">
        <f>IF(N199="základní",J199,0)</f>
        <v>0</v>
      </c>
      <c r="BF199" s="207">
        <f>IF(N199="snížená",J199,0)</f>
        <v>0</v>
      </c>
      <c r="BG199" s="207">
        <f>IF(N199="zákl. přenesená",J199,0)</f>
        <v>0</v>
      </c>
      <c r="BH199" s="207">
        <f>IF(N199="sníž. přenesená",J199,0)</f>
        <v>0</v>
      </c>
      <c r="BI199" s="207">
        <f>IF(N199="nulová",J199,0)</f>
        <v>0</v>
      </c>
      <c r="BJ199" s="17" t="s">
        <v>80</v>
      </c>
      <c r="BK199" s="207">
        <f>ROUND(I199*H199,1)</f>
        <v>0</v>
      </c>
      <c r="BL199" s="17" t="s">
        <v>139</v>
      </c>
      <c r="BM199" s="206" t="s">
        <v>331</v>
      </c>
    </row>
    <row r="200" s="2" customFormat="1">
      <c r="A200" s="38"/>
      <c r="B200" s="39"/>
      <c r="C200" s="40"/>
      <c r="D200" s="208" t="s">
        <v>125</v>
      </c>
      <c r="E200" s="40"/>
      <c r="F200" s="209" t="s">
        <v>332</v>
      </c>
      <c r="G200" s="40"/>
      <c r="H200" s="40"/>
      <c r="I200" s="210"/>
      <c r="J200" s="40"/>
      <c r="K200" s="40"/>
      <c r="L200" s="44"/>
      <c r="M200" s="211"/>
      <c r="N200" s="212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125</v>
      </c>
      <c r="AU200" s="17" t="s">
        <v>82</v>
      </c>
    </row>
    <row r="201" s="15" customFormat="1">
      <c r="A201" s="15"/>
      <c r="B201" s="249"/>
      <c r="C201" s="250"/>
      <c r="D201" s="228" t="s">
        <v>183</v>
      </c>
      <c r="E201" s="251" t="s">
        <v>19</v>
      </c>
      <c r="F201" s="252" t="s">
        <v>333</v>
      </c>
      <c r="G201" s="250"/>
      <c r="H201" s="251" t="s">
        <v>19</v>
      </c>
      <c r="I201" s="253"/>
      <c r="J201" s="250"/>
      <c r="K201" s="250"/>
      <c r="L201" s="254"/>
      <c r="M201" s="255"/>
      <c r="N201" s="256"/>
      <c r="O201" s="256"/>
      <c r="P201" s="256"/>
      <c r="Q201" s="256"/>
      <c r="R201" s="256"/>
      <c r="S201" s="256"/>
      <c r="T201" s="257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15"/>
      <c r="AT201" s="258" t="s">
        <v>183</v>
      </c>
      <c r="AU201" s="258" t="s">
        <v>82</v>
      </c>
      <c r="AV201" s="15" t="s">
        <v>80</v>
      </c>
      <c r="AW201" s="15" t="s">
        <v>33</v>
      </c>
      <c r="AX201" s="15" t="s">
        <v>72</v>
      </c>
      <c r="AY201" s="258" t="s">
        <v>117</v>
      </c>
    </row>
    <row r="202" s="13" customFormat="1">
      <c r="A202" s="13"/>
      <c r="B202" s="226"/>
      <c r="C202" s="227"/>
      <c r="D202" s="228" t="s">
        <v>183</v>
      </c>
      <c r="E202" s="229" t="s">
        <v>19</v>
      </c>
      <c r="F202" s="230" t="s">
        <v>334</v>
      </c>
      <c r="G202" s="227"/>
      <c r="H202" s="231">
        <v>773.80999999999995</v>
      </c>
      <c r="I202" s="232"/>
      <c r="J202" s="227"/>
      <c r="K202" s="227"/>
      <c r="L202" s="233"/>
      <c r="M202" s="234"/>
      <c r="N202" s="235"/>
      <c r="O202" s="235"/>
      <c r="P202" s="235"/>
      <c r="Q202" s="235"/>
      <c r="R202" s="235"/>
      <c r="S202" s="235"/>
      <c r="T202" s="236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37" t="s">
        <v>183</v>
      </c>
      <c r="AU202" s="237" t="s">
        <v>82</v>
      </c>
      <c r="AV202" s="13" t="s">
        <v>82</v>
      </c>
      <c r="AW202" s="13" t="s">
        <v>33</v>
      </c>
      <c r="AX202" s="13" t="s">
        <v>72</v>
      </c>
      <c r="AY202" s="237" t="s">
        <v>117</v>
      </c>
    </row>
    <row r="203" s="15" customFormat="1">
      <c r="A203" s="15"/>
      <c r="B203" s="249"/>
      <c r="C203" s="250"/>
      <c r="D203" s="228" t="s">
        <v>183</v>
      </c>
      <c r="E203" s="251" t="s">
        <v>19</v>
      </c>
      <c r="F203" s="252" t="s">
        <v>335</v>
      </c>
      <c r="G203" s="250"/>
      <c r="H203" s="251" t="s">
        <v>19</v>
      </c>
      <c r="I203" s="253"/>
      <c r="J203" s="250"/>
      <c r="K203" s="250"/>
      <c r="L203" s="254"/>
      <c r="M203" s="255"/>
      <c r="N203" s="256"/>
      <c r="O203" s="256"/>
      <c r="P203" s="256"/>
      <c r="Q203" s="256"/>
      <c r="R203" s="256"/>
      <c r="S203" s="256"/>
      <c r="T203" s="257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15"/>
      <c r="AT203" s="258" t="s">
        <v>183</v>
      </c>
      <c r="AU203" s="258" t="s">
        <v>82</v>
      </c>
      <c r="AV203" s="15" t="s">
        <v>80</v>
      </c>
      <c r="AW203" s="15" t="s">
        <v>33</v>
      </c>
      <c r="AX203" s="15" t="s">
        <v>72</v>
      </c>
      <c r="AY203" s="258" t="s">
        <v>117</v>
      </c>
    </row>
    <row r="204" s="13" customFormat="1">
      <c r="A204" s="13"/>
      <c r="B204" s="226"/>
      <c r="C204" s="227"/>
      <c r="D204" s="228" t="s">
        <v>183</v>
      </c>
      <c r="E204" s="229" t="s">
        <v>19</v>
      </c>
      <c r="F204" s="230" t="s">
        <v>336</v>
      </c>
      <c r="G204" s="227"/>
      <c r="H204" s="231">
        <v>625.47000000000003</v>
      </c>
      <c r="I204" s="232"/>
      <c r="J204" s="227"/>
      <c r="K204" s="227"/>
      <c r="L204" s="233"/>
      <c r="M204" s="234"/>
      <c r="N204" s="235"/>
      <c r="O204" s="235"/>
      <c r="P204" s="235"/>
      <c r="Q204" s="235"/>
      <c r="R204" s="235"/>
      <c r="S204" s="235"/>
      <c r="T204" s="236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37" t="s">
        <v>183</v>
      </c>
      <c r="AU204" s="237" t="s">
        <v>82</v>
      </c>
      <c r="AV204" s="13" t="s">
        <v>82</v>
      </c>
      <c r="AW204" s="13" t="s">
        <v>33</v>
      </c>
      <c r="AX204" s="13" t="s">
        <v>72</v>
      </c>
      <c r="AY204" s="237" t="s">
        <v>117</v>
      </c>
    </row>
    <row r="205" s="15" customFormat="1">
      <c r="A205" s="15"/>
      <c r="B205" s="249"/>
      <c r="C205" s="250"/>
      <c r="D205" s="228" t="s">
        <v>183</v>
      </c>
      <c r="E205" s="251" t="s">
        <v>19</v>
      </c>
      <c r="F205" s="252" t="s">
        <v>337</v>
      </c>
      <c r="G205" s="250"/>
      <c r="H205" s="251" t="s">
        <v>19</v>
      </c>
      <c r="I205" s="253"/>
      <c r="J205" s="250"/>
      <c r="K205" s="250"/>
      <c r="L205" s="254"/>
      <c r="M205" s="255"/>
      <c r="N205" s="256"/>
      <c r="O205" s="256"/>
      <c r="P205" s="256"/>
      <c r="Q205" s="256"/>
      <c r="R205" s="256"/>
      <c r="S205" s="256"/>
      <c r="T205" s="257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8" t="s">
        <v>183</v>
      </c>
      <c r="AU205" s="258" t="s">
        <v>82</v>
      </c>
      <c r="AV205" s="15" t="s">
        <v>80</v>
      </c>
      <c r="AW205" s="15" t="s">
        <v>33</v>
      </c>
      <c r="AX205" s="15" t="s">
        <v>72</v>
      </c>
      <c r="AY205" s="258" t="s">
        <v>117</v>
      </c>
    </row>
    <row r="206" s="13" customFormat="1">
      <c r="A206" s="13"/>
      <c r="B206" s="226"/>
      <c r="C206" s="227"/>
      <c r="D206" s="228" t="s">
        <v>183</v>
      </c>
      <c r="E206" s="229" t="s">
        <v>19</v>
      </c>
      <c r="F206" s="230" t="s">
        <v>338</v>
      </c>
      <c r="G206" s="227"/>
      <c r="H206" s="231">
        <v>109.15000000000001</v>
      </c>
      <c r="I206" s="232"/>
      <c r="J206" s="227"/>
      <c r="K206" s="227"/>
      <c r="L206" s="233"/>
      <c r="M206" s="234"/>
      <c r="N206" s="235"/>
      <c r="O206" s="235"/>
      <c r="P206" s="235"/>
      <c r="Q206" s="235"/>
      <c r="R206" s="235"/>
      <c r="S206" s="235"/>
      <c r="T206" s="23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7" t="s">
        <v>183</v>
      </c>
      <c r="AU206" s="237" t="s">
        <v>82</v>
      </c>
      <c r="AV206" s="13" t="s">
        <v>82</v>
      </c>
      <c r="AW206" s="13" t="s">
        <v>33</v>
      </c>
      <c r="AX206" s="13" t="s">
        <v>72</v>
      </c>
      <c r="AY206" s="237" t="s">
        <v>117</v>
      </c>
    </row>
    <row r="207" s="14" customFormat="1">
      <c r="A207" s="14"/>
      <c r="B207" s="238"/>
      <c r="C207" s="239"/>
      <c r="D207" s="228" t="s">
        <v>183</v>
      </c>
      <c r="E207" s="240" t="s">
        <v>19</v>
      </c>
      <c r="F207" s="241" t="s">
        <v>188</v>
      </c>
      <c r="G207" s="239"/>
      <c r="H207" s="242">
        <v>1508.4300000000001</v>
      </c>
      <c r="I207" s="243"/>
      <c r="J207" s="239"/>
      <c r="K207" s="239"/>
      <c r="L207" s="244"/>
      <c r="M207" s="245"/>
      <c r="N207" s="246"/>
      <c r="O207" s="246"/>
      <c r="P207" s="246"/>
      <c r="Q207" s="246"/>
      <c r="R207" s="246"/>
      <c r="S207" s="246"/>
      <c r="T207" s="247"/>
      <c r="U207" s="14"/>
      <c r="V207" s="14"/>
      <c r="W207" s="14"/>
      <c r="X207" s="14"/>
      <c r="Y207" s="14"/>
      <c r="Z207" s="14"/>
      <c r="AA207" s="14"/>
      <c r="AB207" s="14"/>
      <c r="AC207" s="14"/>
      <c r="AD207" s="14"/>
      <c r="AE207" s="14"/>
      <c r="AT207" s="248" t="s">
        <v>183</v>
      </c>
      <c r="AU207" s="248" t="s">
        <v>82</v>
      </c>
      <c r="AV207" s="14" t="s">
        <v>139</v>
      </c>
      <c r="AW207" s="14" t="s">
        <v>4</v>
      </c>
      <c r="AX207" s="14" t="s">
        <v>80</v>
      </c>
      <c r="AY207" s="248" t="s">
        <v>117</v>
      </c>
    </row>
    <row r="208" s="2" customFormat="1" ht="37.8" customHeight="1">
      <c r="A208" s="38"/>
      <c r="B208" s="39"/>
      <c r="C208" s="196" t="s">
        <v>339</v>
      </c>
      <c r="D208" s="196" t="s">
        <v>118</v>
      </c>
      <c r="E208" s="197" t="s">
        <v>340</v>
      </c>
      <c r="F208" s="198" t="s">
        <v>341</v>
      </c>
      <c r="G208" s="199" t="s">
        <v>205</v>
      </c>
      <c r="H208" s="200">
        <v>13957.82</v>
      </c>
      <c r="I208" s="201"/>
      <c r="J208" s="200">
        <f>ROUND(I208*H208,1)</f>
        <v>0</v>
      </c>
      <c r="K208" s="198" t="s">
        <v>122</v>
      </c>
      <c r="L208" s="44"/>
      <c r="M208" s="202" t="s">
        <v>19</v>
      </c>
      <c r="N208" s="203" t="s">
        <v>43</v>
      </c>
      <c r="O208" s="84"/>
      <c r="P208" s="204">
        <f>O208*H208</f>
        <v>0</v>
      </c>
      <c r="Q208" s="204">
        <v>0</v>
      </c>
      <c r="R208" s="204">
        <f>Q208*H208</f>
        <v>0</v>
      </c>
      <c r="S208" s="204">
        <v>0</v>
      </c>
      <c r="T208" s="205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06" t="s">
        <v>139</v>
      </c>
      <c r="AT208" s="206" t="s">
        <v>118</v>
      </c>
      <c r="AU208" s="206" t="s">
        <v>82</v>
      </c>
      <c r="AY208" s="17" t="s">
        <v>117</v>
      </c>
      <c r="BE208" s="207">
        <f>IF(N208="základní",J208,0)</f>
        <v>0</v>
      </c>
      <c r="BF208" s="207">
        <f>IF(N208="snížená",J208,0)</f>
        <v>0</v>
      </c>
      <c r="BG208" s="207">
        <f>IF(N208="zákl. přenesená",J208,0)</f>
        <v>0</v>
      </c>
      <c r="BH208" s="207">
        <f>IF(N208="sníž. přenesená",J208,0)</f>
        <v>0</v>
      </c>
      <c r="BI208" s="207">
        <f>IF(N208="nulová",J208,0)</f>
        <v>0</v>
      </c>
      <c r="BJ208" s="17" t="s">
        <v>80</v>
      </c>
      <c r="BK208" s="207">
        <f>ROUND(I208*H208,1)</f>
        <v>0</v>
      </c>
      <c r="BL208" s="17" t="s">
        <v>139</v>
      </c>
      <c r="BM208" s="206" t="s">
        <v>342</v>
      </c>
    </row>
    <row r="209" s="2" customFormat="1">
      <c r="A209" s="38"/>
      <c r="B209" s="39"/>
      <c r="C209" s="40"/>
      <c r="D209" s="208" t="s">
        <v>125</v>
      </c>
      <c r="E209" s="40"/>
      <c r="F209" s="209" t="s">
        <v>343</v>
      </c>
      <c r="G209" s="40"/>
      <c r="H209" s="40"/>
      <c r="I209" s="210"/>
      <c r="J209" s="40"/>
      <c r="K209" s="40"/>
      <c r="L209" s="44"/>
      <c r="M209" s="211"/>
      <c r="N209" s="212"/>
      <c r="O209" s="84"/>
      <c r="P209" s="84"/>
      <c r="Q209" s="84"/>
      <c r="R209" s="84"/>
      <c r="S209" s="84"/>
      <c r="T209" s="85"/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T209" s="17" t="s">
        <v>125</v>
      </c>
      <c r="AU209" s="17" t="s">
        <v>82</v>
      </c>
    </row>
    <row r="210" s="15" customFormat="1">
      <c r="A210" s="15"/>
      <c r="B210" s="249"/>
      <c r="C210" s="250"/>
      <c r="D210" s="228" t="s">
        <v>183</v>
      </c>
      <c r="E210" s="251" t="s">
        <v>19</v>
      </c>
      <c r="F210" s="252" t="s">
        <v>333</v>
      </c>
      <c r="G210" s="250"/>
      <c r="H210" s="251" t="s">
        <v>19</v>
      </c>
      <c r="I210" s="253"/>
      <c r="J210" s="250"/>
      <c r="K210" s="250"/>
      <c r="L210" s="254"/>
      <c r="M210" s="255"/>
      <c r="N210" s="256"/>
      <c r="O210" s="256"/>
      <c r="P210" s="256"/>
      <c r="Q210" s="256"/>
      <c r="R210" s="256"/>
      <c r="S210" s="256"/>
      <c r="T210" s="257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15"/>
      <c r="AT210" s="258" t="s">
        <v>183</v>
      </c>
      <c r="AU210" s="258" t="s">
        <v>82</v>
      </c>
      <c r="AV210" s="15" t="s">
        <v>80</v>
      </c>
      <c r="AW210" s="15" t="s">
        <v>33</v>
      </c>
      <c r="AX210" s="15" t="s">
        <v>72</v>
      </c>
      <c r="AY210" s="258" t="s">
        <v>117</v>
      </c>
    </row>
    <row r="211" s="13" customFormat="1">
      <c r="A211" s="13"/>
      <c r="B211" s="226"/>
      <c r="C211" s="227"/>
      <c r="D211" s="228" t="s">
        <v>183</v>
      </c>
      <c r="E211" s="229" t="s">
        <v>19</v>
      </c>
      <c r="F211" s="230" t="s">
        <v>72</v>
      </c>
      <c r="G211" s="227"/>
      <c r="H211" s="231">
        <v>0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183</v>
      </c>
      <c r="AU211" s="237" t="s">
        <v>82</v>
      </c>
      <c r="AV211" s="13" t="s">
        <v>82</v>
      </c>
      <c r="AW211" s="13" t="s">
        <v>33</v>
      </c>
      <c r="AX211" s="13" t="s">
        <v>72</v>
      </c>
      <c r="AY211" s="237" t="s">
        <v>117</v>
      </c>
    </row>
    <row r="212" s="15" customFormat="1">
      <c r="A212" s="15"/>
      <c r="B212" s="249"/>
      <c r="C212" s="250"/>
      <c r="D212" s="228" t="s">
        <v>183</v>
      </c>
      <c r="E212" s="251" t="s">
        <v>19</v>
      </c>
      <c r="F212" s="252" t="s">
        <v>335</v>
      </c>
      <c r="G212" s="250"/>
      <c r="H212" s="251" t="s">
        <v>19</v>
      </c>
      <c r="I212" s="253"/>
      <c r="J212" s="250"/>
      <c r="K212" s="250"/>
      <c r="L212" s="254"/>
      <c r="M212" s="255"/>
      <c r="N212" s="256"/>
      <c r="O212" s="256"/>
      <c r="P212" s="256"/>
      <c r="Q212" s="256"/>
      <c r="R212" s="256"/>
      <c r="S212" s="256"/>
      <c r="T212" s="257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T212" s="258" t="s">
        <v>183</v>
      </c>
      <c r="AU212" s="258" t="s">
        <v>82</v>
      </c>
      <c r="AV212" s="15" t="s">
        <v>80</v>
      </c>
      <c r="AW212" s="15" t="s">
        <v>33</v>
      </c>
      <c r="AX212" s="15" t="s">
        <v>72</v>
      </c>
      <c r="AY212" s="258" t="s">
        <v>117</v>
      </c>
    </row>
    <row r="213" s="13" customFormat="1">
      <c r="A213" s="13"/>
      <c r="B213" s="226"/>
      <c r="C213" s="227"/>
      <c r="D213" s="228" t="s">
        <v>183</v>
      </c>
      <c r="E213" s="229" t="s">
        <v>19</v>
      </c>
      <c r="F213" s="230" t="s">
        <v>344</v>
      </c>
      <c r="G213" s="227"/>
      <c r="H213" s="231">
        <v>11883.969999999999</v>
      </c>
      <c r="I213" s="232"/>
      <c r="J213" s="227"/>
      <c r="K213" s="227"/>
      <c r="L213" s="233"/>
      <c r="M213" s="234"/>
      <c r="N213" s="235"/>
      <c r="O213" s="235"/>
      <c r="P213" s="235"/>
      <c r="Q213" s="235"/>
      <c r="R213" s="235"/>
      <c r="S213" s="235"/>
      <c r="T213" s="236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T213" s="237" t="s">
        <v>183</v>
      </c>
      <c r="AU213" s="237" t="s">
        <v>82</v>
      </c>
      <c r="AV213" s="13" t="s">
        <v>82</v>
      </c>
      <c r="AW213" s="13" t="s">
        <v>33</v>
      </c>
      <c r="AX213" s="13" t="s">
        <v>72</v>
      </c>
      <c r="AY213" s="237" t="s">
        <v>117</v>
      </c>
    </row>
    <row r="214" s="15" customFormat="1">
      <c r="A214" s="15"/>
      <c r="B214" s="249"/>
      <c r="C214" s="250"/>
      <c r="D214" s="228" t="s">
        <v>183</v>
      </c>
      <c r="E214" s="251" t="s">
        <v>19</v>
      </c>
      <c r="F214" s="252" t="s">
        <v>337</v>
      </c>
      <c r="G214" s="250"/>
      <c r="H214" s="251" t="s">
        <v>19</v>
      </c>
      <c r="I214" s="253"/>
      <c r="J214" s="250"/>
      <c r="K214" s="250"/>
      <c r="L214" s="254"/>
      <c r="M214" s="255"/>
      <c r="N214" s="256"/>
      <c r="O214" s="256"/>
      <c r="P214" s="256"/>
      <c r="Q214" s="256"/>
      <c r="R214" s="256"/>
      <c r="S214" s="256"/>
      <c r="T214" s="257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58" t="s">
        <v>183</v>
      </c>
      <c r="AU214" s="258" t="s">
        <v>82</v>
      </c>
      <c r="AV214" s="15" t="s">
        <v>80</v>
      </c>
      <c r="AW214" s="15" t="s">
        <v>33</v>
      </c>
      <c r="AX214" s="15" t="s">
        <v>72</v>
      </c>
      <c r="AY214" s="258" t="s">
        <v>117</v>
      </c>
    </row>
    <row r="215" s="13" customFormat="1">
      <c r="A215" s="13"/>
      <c r="B215" s="226"/>
      <c r="C215" s="227"/>
      <c r="D215" s="228" t="s">
        <v>183</v>
      </c>
      <c r="E215" s="229" t="s">
        <v>19</v>
      </c>
      <c r="F215" s="230" t="s">
        <v>345</v>
      </c>
      <c r="G215" s="227"/>
      <c r="H215" s="231">
        <v>2073.8499999999999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7" t="s">
        <v>183</v>
      </c>
      <c r="AU215" s="237" t="s">
        <v>82</v>
      </c>
      <c r="AV215" s="13" t="s">
        <v>82</v>
      </c>
      <c r="AW215" s="13" t="s">
        <v>33</v>
      </c>
      <c r="AX215" s="13" t="s">
        <v>72</v>
      </c>
      <c r="AY215" s="237" t="s">
        <v>117</v>
      </c>
    </row>
    <row r="216" s="14" customFormat="1">
      <c r="A216" s="14"/>
      <c r="B216" s="238"/>
      <c r="C216" s="239"/>
      <c r="D216" s="228" t="s">
        <v>183</v>
      </c>
      <c r="E216" s="240" t="s">
        <v>19</v>
      </c>
      <c r="F216" s="241" t="s">
        <v>188</v>
      </c>
      <c r="G216" s="239"/>
      <c r="H216" s="242">
        <v>13957.82</v>
      </c>
      <c r="I216" s="243"/>
      <c r="J216" s="239"/>
      <c r="K216" s="239"/>
      <c r="L216" s="244"/>
      <c r="M216" s="245"/>
      <c r="N216" s="246"/>
      <c r="O216" s="246"/>
      <c r="P216" s="246"/>
      <c r="Q216" s="246"/>
      <c r="R216" s="246"/>
      <c r="S216" s="246"/>
      <c r="T216" s="247"/>
      <c r="U216" s="14"/>
      <c r="V216" s="14"/>
      <c r="W216" s="14"/>
      <c r="X216" s="14"/>
      <c r="Y216" s="14"/>
      <c r="Z216" s="14"/>
      <c r="AA216" s="14"/>
      <c r="AB216" s="14"/>
      <c r="AC216" s="14"/>
      <c r="AD216" s="14"/>
      <c r="AE216" s="14"/>
      <c r="AT216" s="248" t="s">
        <v>183</v>
      </c>
      <c r="AU216" s="248" t="s">
        <v>82</v>
      </c>
      <c r="AV216" s="14" t="s">
        <v>139</v>
      </c>
      <c r="AW216" s="14" t="s">
        <v>33</v>
      </c>
      <c r="AX216" s="14" t="s">
        <v>80</v>
      </c>
      <c r="AY216" s="248" t="s">
        <v>117</v>
      </c>
    </row>
    <row r="217" s="2" customFormat="1" ht="37.8" customHeight="1">
      <c r="A217" s="38"/>
      <c r="B217" s="39"/>
      <c r="C217" s="196" t="s">
        <v>346</v>
      </c>
      <c r="D217" s="196" t="s">
        <v>118</v>
      </c>
      <c r="E217" s="197" t="s">
        <v>347</v>
      </c>
      <c r="F217" s="198" t="s">
        <v>348</v>
      </c>
      <c r="G217" s="199" t="s">
        <v>205</v>
      </c>
      <c r="H217" s="200">
        <v>5.29</v>
      </c>
      <c r="I217" s="201"/>
      <c r="J217" s="200">
        <f>ROUND(I217*H217,1)</f>
        <v>0</v>
      </c>
      <c r="K217" s="198" t="s">
        <v>122</v>
      </c>
      <c r="L217" s="44"/>
      <c r="M217" s="202" t="s">
        <v>19</v>
      </c>
      <c r="N217" s="203" t="s">
        <v>43</v>
      </c>
      <c r="O217" s="84"/>
      <c r="P217" s="204">
        <f>O217*H217</f>
        <v>0</v>
      </c>
      <c r="Q217" s="204">
        <v>0</v>
      </c>
      <c r="R217" s="204">
        <f>Q217*H217</f>
        <v>0</v>
      </c>
      <c r="S217" s="204">
        <v>0</v>
      </c>
      <c r="T217" s="205">
        <f>S217*H217</f>
        <v>0</v>
      </c>
      <c r="U217" s="38"/>
      <c r="V217" s="38"/>
      <c r="W217" s="38"/>
      <c r="X217" s="38"/>
      <c r="Y217" s="38"/>
      <c r="Z217" s="38"/>
      <c r="AA217" s="38"/>
      <c r="AB217" s="38"/>
      <c r="AC217" s="38"/>
      <c r="AD217" s="38"/>
      <c r="AE217" s="38"/>
      <c r="AR217" s="206" t="s">
        <v>139</v>
      </c>
      <c r="AT217" s="206" t="s">
        <v>118</v>
      </c>
      <c r="AU217" s="206" t="s">
        <v>82</v>
      </c>
      <c r="AY217" s="17" t="s">
        <v>117</v>
      </c>
      <c r="BE217" s="207">
        <f>IF(N217="základní",J217,0)</f>
        <v>0</v>
      </c>
      <c r="BF217" s="207">
        <f>IF(N217="snížená",J217,0)</f>
        <v>0</v>
      </c>
      <c r="BG217" s="207">
        <f>IF(N217="zákl. přenesená",J217,0)</f>
        <v>0</v>
      </c>
      <c r="BH217" s="207">
        <f>IF(N217="sníž. přenesená",J217,0)</f>
        <v>0</v>
      </c>
      <c r="BI217" s="207">
        <f>IF(N217="nulová",J217,0)</f>
        <v>0</v>
      </c>
      <c r="BJ217" s="17" t="s">
        <v>80</v>
      </c>
      <c r="BK217" s="207">
        <f>ROUND(I217*H217,1)</f>
        <v>0</v>
      </c>
      <c r="BL217" s="17" t="s">
        <v>139</v>
      </c>
      <c r="BM217" s="206" t="s">
        <v>349</v>
      </c>
    </row>
    <row r="218" s="2" customFormat="1">
      <c r="A218" s="38"/>
      <c r="B218" s="39"/>
      <c r="C218" s="40"/>
      <c r="D218" s="208" t="s">
        <v>125</v>
      </c>
      <c r="E218" s="40"/>
      <c r="F218" s="209" t="s">
        <v>350</v>
      </c>
      <c r="G218" s="40"/>
      <c r="H218" s="40"/>
      <c r="I218" s="210"/>
      <c r="J218" s="40"/>
      <c r="K218" s="40"/>
      <c r="L218" s="44"/>
      <c r="M218" s="211"/>
      <c r="N218" s="212"/>
      <c r="O218" s="84"/>
      <c r="P218" s="84"/>
      <c r="Q218" s="84"/>
      <c r="R218" s="84"/>
      <c r="S218" s="84"/>
      <c r="T218" s="85"/>
      <c r="U218" s="38"/>
      <c r="V218" s="38"/>
      <c r="W218" s="38"/>
      <c r="X218" s="38"/>
      <c r="Y218" s="38"/>
      <c r="Z218" s="38"/>
      <c r="AA218" s="38"/>
      <c r="AB218" s="38"/>
      <c r="AC218" s="38"/>
      <c r="AD218" s="38"/>
      <c r="AE218" s="38"/>
      <c r="AT218" s="17" t="s">
        <v>125</v>
      </c>
      <c r="AU218" s="17" t="s">
        <v>82</v>
      </c>
    </row>
    <row r="219" s="15" customFormat="1">
      <c r="A219" s="15"/>
      <c r="B219" s="249"/>
      <c r="C219" s="250"/>
      <c r="D219" s="228" t="s">
        <v>183</v>
      </c>
      <c r="E219" s="251" t="s">
        <v>19</v>
      </c>
      <c r="F219" s="252" t="s">
        <v>351</v>
      </c>
      <c r="G219" s="250"/>
      <c r="H219" s="251" t="s">
        <v>19</v>
      </c>
      <c r="I219" s="253"/>
      <c r="J219" s="250"/>
      <c r="K219" s="250"/>
      <c r="L219" s="254"/>
      <c r="M219" s="255"/>
      <c r="N219" s="256"/>
      <c r="O219" s="256"/>
      <c r="P219" s="256"/>
      <c r="Q219" s="256"/>
      <c r="R219" s="256"/>
      <c r="S219" s="256"/>
      <c r="T219" s="257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15"/>
      <c r="AT219" s="258" t="s">
        <v>183</v>
      </c>
      <c r="AU219" s="258" t="s">
        <v>82</v>
      </c>
      <c r="AV219" s="15" t="s">
        <v>80</v>
      </c>
      <c r="AW219" s="15" t="s">
        <v>33</v>
      </c>
      <c r="AX219" s="15" t="s">
        <v>72</v>
      </c>
      <c r="AY219" s="258" t="s">
        <v>117</v>
      </c>
    </row>
    <row r="220" s="13" customFormat="1">
      <c r="A220" s="13"/>
      <c r="B220" s="226"/>
      <c r="C220" s="227"/>
      <c r="D220" s="228" t="s">
        <v>183</v>
      </c>
      <c r="E220" s="229" t="s">
        <v>19</v>
      </c>
      <c r="F220" s="230" t="s">
        <v>352</v>
      </c>
      <c r="G220" s="227"/>
      <c r="H220" s="231">
        <v>5.29</v>
      </c>
      <c r="I220" s="232"/>
      <c r="J220" s="227"/>
      <c r="K220" s="227"/>
      <c r="L220" s="233"/>
      <c r="M220" s="234"/>
      <c r="N220" s="235"/>
      <c r="O220" s="235"/>
      <c r="P220" s="235"/>
      <c r="Q220" s="235"/>
      <c r="R220" s="235"/>
      <c r="S220" s="235"/>
      <c r="T220" s="236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37" t="s">
        <v>183</v>
      </c>
      <c r="AU220" s="237" t="s">
        <v>82</v>
      </c>
      <c r="AV220" s="13" t="s">
        <v>82</v>
      </c>
      <c r="AW220" s="13" t="s">
        <v>33</v>
      </c>
      <c r="AX220" s="13" t="s">
        <v>72</v>
      </c>
      <c r="AY220" s="237" t="s">
        <v>117</v>
      </c>
    </row>
    <row r="221" s="2" customFormat="1" ht="37.8" customHeight="1">
      <c r="A221" s="38"/>
      <c r="B221" s="39"/>
      <c r="C221" s="196" t="s">
        <v>353</v>
      </c>
      <c r="D221" s="196" t="s">
        <v>118</v>
      </c>
      <c r="E221" s="197" t="s">
        <v>354</v>
      </c>
      <c r="F221" s="198" t="s">
        <v>341</v>
      </c>
      <c r="G221" s="199" t="s">
        <v>205</v>
      </c>
      <c r="H221" s="200">
        <v>100.51000000000001</v>
      </c>
      <c r="I221" s="201"/>
      <c r="J221" s="200">
        <f>ROUND(I221*H221,1)</f>
        <v>0</v>
      </c>
      <c r="K221" s="198" t="s">
        <v>122</v>
      </c>
      <c r="L221" s="44"/>
      <c r="M221" s="202" t="s">
        <v>19</v>
      </c>
      <c r="N221" s="203" t="s">
        <v>43</v>
      </c>
      <c r="O221" s="84"/>
      <c r="P221" s="204">
        <f>O221*H221</f>
        <v>0</v>
      </c>
      <c r="Q221" s="204">
        <v>0</v>
      </c>
      <c r="R221" s="204">
        <f>Q221*H221</f>
        <v>0</v>
      </c>
      <c r="S221" s="204">
        <v>0</v>
      </c>
      <c r="T221" s="205">
        <f>S221*H221</f>
        <v>0</v>
      </c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R221" s="206" t="s">
        <v>139</v>
      </c>
      <c r="AT221" s="206" t="s">
        <v>118</v>
      </c>
      <c r="AU221" s="206" t="s">
        <v>82</v>
      </c>
      <c r="AY221" s="17" t="s">
        <v>117</v>
      </c>
      <c r="BE221" s="207">
        <f>IF(N221="základní",J221,0)</f>
        <v>0</v>
      </c>
      <c r="BF221" s="207">
        <f>IF(N221="snížená",J221,0)</f>
        <v>0</v>
      </c>
      <c r="BG221" s="207">
        <f>IF(N221="zákl. přenesená",J221,0)</f>
        <v>0</v>
      </c>
      <c r="BH221" s="207">
        <f>IF(N221="sníž. přenesená",J221,0)</f>
        <v>0</v>
      </c>
      <c r="BI221" s="207">
        <f>IF(N221="nulová",J221,0)</f>
        <v>0</v>
      </c>
      <c r="BJ221" s="17" t="s">
        <v>80</v>
      </c>
      <c r="BK221" s="207">
        <f>ROUND(I221*H221,1)</f>
        <v>0</v>
      </c>
      <c r="BL221" s="17" t="s">
        <v>139</v>
      </c>
      <c r="BM221" s="206" t="s">
        <v>355</v>
      </c>
    </row>
    <row r="222" s="2" customFormat="1">
      <c r="A222" s="38"/>
      <c r="B222" s="39"/>
      <c r="C222" s="40"/>
      <c r="D222" s="208" t="s">
        <v>125</v>
      </c>
      <c r="E222" s="40"/>
      <c r="F222" s="209" t="s">
        <v>356</v>
      </c>
      <c r="G222" s="40"/>
      <c r="H222" s="40"/>
      <c r="I222" s="210"/>
      <c r="J222" s="40"/>
      <c r="K222" s="40"/>
      <c r="L222" s="44"/>
      <c r="M222" s="211"/>
      <c r="N222" s="212"/>
      <c r="O222" s="84"/>
      <c r="P222" s="84"/>
      <c r="Q222" s="84"/>
      <c r="R222" s="84"/>
      <c r="S222" s="84"/>
      <c r="T222" s="85"/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T222" s="17" t="s">
        <v>125</v>
      </c>
      <c r="AU222" s="17" t="s">
        <v>82</v>
      </c>
    </row>
    <row r="223" s="13" customFormat="1">
      <c r="A223" s="13"/>
      <c r="B223" s="226"/>
      <c r="C223" s="227"/>
      <c r="D223" s="228" t="s">
        <v>183</v>
      </c>
      <c r="E223" s="229" t="s">
        <v>19</v>
      </c>
      <c r="F223" s="230" t="s">
        <v>357</v>
      </c>
      <c r="G223" s="227"/>
      <c r="H223" s="231">
        <v>100.51000000000001</v>
      </c>
      <c r="I223" s="232"/>
      <c r="J223" s="227"/>
      <c r="K223" s="227"/>
      <c r="L223" s="233"/>
      <c r="M223" s="234"/>
      <c r="N223" s="235"/>
      <c r="O223" s="235"/>
      <c r="P223" s="235"/>
      <c r="Q223" s="235"/>
      <c r="R223" s="235"/>
      <c r="S223" s="235"/>
      <c r="T223" s="23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7" t="s">
        <v>183</v>
      </c>
      <c r="AU223" s="237" t="s">
        <v>82</v>
      </c>
      <c r="AV223" s="13" t="s">
        <v>82</v>
      </c>
      <c r="AW223" s="13" t="s">
        <v>33</v>
      </c>
      <c r="AX223" s="13" t="s">
        <v>72</v>
      </c>
      <c r="AY223" s="237" t="s">
        <v>117</v>
      </c>
    </row>
    <row r="224" s="2" customFormat="1" ht="24.15" customHeight="1">
      <c r="A224" s="38"/>
      <c r="B224" s="39"/>
      <c r="C224" s="196" t="s">
        <v>358</v>
      </c>
      <c r="D224" s="196" t="s">
        <v>118</v>
      </c>
      <c r="E224" s="197" t="s">
        <v>359</v>
      </c>
      <c r="F224" s="198" t="s">
        <v>360</v>
      </c>
      <c r="G224" s="199" t="s">
        <v>205</v>
      </c>
      <c r="H224" s="200">
        <v>773.80999999999995</v>
      </c>
      <c r="I224" s="201"/>
      <c r="J224" s="200">
        <f>ROUND(I224*H224,1)</f>
        <v>0</v>
      </c>
      <c r="K224" s="198" t="s">
        <v>122</v>
      </c>
      <c r="L224" s="44"/>
      <c r="M224" s="202" t="s">
        <v>19</v>
      </c>
      <c r="N224" s="203" t="s">
        <v>43</v>
      </c>
      <c r="O224" s="84"/>
      <c r="P224" s="204">
        <f>O224*H224</f>
        <v>0</v>
      </c>
      <c r="Q224" s="204">
        <v>0</v>
      </c>
      <c r="R224" s="204">
        <f>Q224*H224</f>
        <v>0</v>
      </c>
      <c r="S224" s="204">
        <v>0</v>
      </c>
      <c r="T224" s="205">
        <f>S224*H224</f>
        <v>0</v>
      </c>
      <c r="U224" s="38"/>
      <c r="V224" s="38"/>
      <c r="W224" s="38"/>
      <c r="X224" s="38"/>
      <c r="Y224" s="38"/>
      <c r="Z224" s="38"/>
      <c r="AA224" s="38"/>
      <c r="AB224" s="38"/>
      <c r="AC224" s="38"/>
      <c r="AD224" s="38"/>
      <c r="AE224" s="38"/>
      <c r="AR224" s="206" t="s">
        <v>139</v>
      </c>
      <c r="AT224" s="206" t="s">
        <v>118</v>
      </c>
      <c r="AU224" s="206" t="s">
        <v>82</v>
      </c>
      <c r="AY224" s="17" t="s">
        <v>117</v>
      </c>
      <c r="BE224" s="207">
        <f>IF(N224="základní",J224,0)</f>
        <v>0</v>
      </c>
      <c r="BF224" s="207">
        <f>IF(N224="snížená",J224,0)</f>
        <v>0</v>
      </c>
      <c r="BG224" s="207">
        <f>IF(N224="zákl. přenesená",J224,0)</f>
        <v>0</v>
      </c>
      <c r="BH224" s="207">
        <f>IF(N224="sníž. přenesená",J224,0)</f>
        <v>0</v>
      </c>
      <c r="BI224" s="207">
        <f>IF(N224="nulová",J224,0)</f>
        <v>0</v>
      </c>
      <c r="BJ224" s="17" t="s">
        <v>80</v>
      </c>
      <c r="BK224" s="207">
        <f>ROUND(I224*H224,1)</f>
        <v>0</v>
      </c>
      <c r="BL224" s="17" t="s">
        <v>139</v>
      </c>
      <c r="BM224" s="206" t="s">
        <v>361</v>
      </c>
    </row>
    <row r="225" s="2" customFormat="1">
      <c r="A225" s="38"/>
      <c r="B225" s="39"/>
      <c r="C225" s="40"/>
      <c r="D225" s="208" t="s">
        <v>125</v>
      </c>
      <c r="E225" s="40"/>
      <c r="F225" s="209" t="s">
        <v>362</v>
      </c>
      <c r="G225" s="40"/>
      <c r="H225" s="40"/>
      <c r="I225" s="210"/>
      <c r="J225" s="40"/>
      <c r="K225" s="40"/>
      <c r="L225" s="44"/>
      <c r="M225" s="211"/>
      <c r="N225" s="212"/>
      <c r="O225" s="84"/>
      <c r="P225" s="84"/>
      <c r="Q225" s="84"/>
      <c r="R225" s="84"/>
      <c r="S225" s="84"/>
      <c r="T225" s="85"/>
      <c r="U225" s="38"/>
      <c r="V225" s="38"/>
      <c r="W225" s="38"/>
      <c r="X225" s="38"/>
      <c r="Y225" s="38"/>
      <c r="Z225" s="38"/>
      <c r="AA225" s="38"/>
      <c r="AB225" s="38"/>
      <c r="AC225" s="38"/>
      <c r="AD225" s="38"/>
      <c r="AE225" s="38"/>
      <c r="AT225" s="17" t="s">
        <v>125</v>
      </c>
      <c r="AU225" s="17" t="s">
        <v>82</v>
      </c>
    </row>
    <row r="226" s="15" customFormat="1">
      <c r="A226" s="15"/>
      <c r="B226" s="249"/>
      <c r="C226" s="250"/>
      <c r="D226" s="228" t="s">
        <v>183</v>
      </c>
      <c r="E226" s="251" t="s">
        <v>19</v>
      </c>
      <c r="F226" s="252" t="s">
        <v>363</v>
      </c>
      <c r="G226" s="250"/>
      <c r="H226" s="251" t="s">
        <v>19</v>
      </c>
      <c r="I226" s="253"/>
      <c r="J226" s="250"/>
      <c r="K226" s="250"/>
      <c r="L226" s="254"/>
      <c r="M226" s="255"/>
      <c r="N226" s="256"/>
      <c r="O226" s="256"/>
      <c r="P226" s="256"/>
      <c r="Q226" s="256"/>
      <c r="R226" s="256"/>
      <c r="S226" s="256"/>
      <c r="T226" s="257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8" t="s">
        <v>183</v>
      </c>
      <c r="AU226" s="258" t="s">
        <v>82</v>
      </c>
      <c r="AV226" s="15" t="s">
        <v>80</v>
      </c>
      <c r="AW226" s="15" t="s">
        <v>33</v>
      </c>
      <c r="AX226" s="15" t="s">
        <v>72</v>
      </c>
      <c r="AY226" s="258" t="s">
        <v>117</v>
      </c>
    </row>
    <row r="227" s="13" customFormat="1">
      <c r="A227" s="13"/>
      <c r="B227" s="226"/>
      <c r="C227" s="227"/>
      <c r="D227" s="228" t="s">
        <v>183</v>
      </c>
      <c r="E227" s="229" t="s">
        <v>19</v>
      </c>
      <c r="F227" s="230" t="s">
        <v>334</v>
      </c>
      <c r="G227" s="227"/>
      <c r="H227" s="231">
        <v>773.80999999999995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7" t="s">
        <v>183</v>
      </c>
      <c r="AU227" s="237" t="s">
        <v>82</v>
      </c>
      <c r="AV227" s="13" t="s">
        <v>82</v>
      </c>
      <c r="AW227" s="13" t="s">
        <v>33</v>
      </c>
      <c r="AX227" s="13" t="s">
        <v>72</v>
      </c>
      <c r="AY227" s="237" t="s">
        <v>117</v>
      </c>
    </row>
    <row r="228" s="2" customFormat="1" ht="44.25" customHeight="1">
      <c r="A228" s="38"/>
      <c r="B228" s="39"/>
      <c r="C228" s="196" t="s">
        <v>364</v>
      </c>
      <c r="D228" s="196" t="s">
        <v>118</v>
      </c>
      <c r="E228" s="197" t="s">
        <v>365</v>
      </c>
      <c r="F228" s="198" t="s">
        <v>366</v>
      </c>
      <c r="G228" s="199" t="s">
        <v>205</v>
      </c>
      <c r="H228" s="200">
        <v>734.62</v>
      </c>
      <c r="I228" s="201"/>
      <c r="J228" s="200">
        <f>ROUND(I228*H228,1)</f>
        <v>0</v>
      </c>
      <c r="K228" s="198" t="s">
        <v>122</v>
      </c>
      <c r="L228" s="44"/>
      <c r="M228" s="202" t="s">
        <v>19</v>
      </c>
      <c r="N228" s="203" t="s">
        <v>43</v>
      </c>
      <c r="O228" s="84"/>
      <c r="P228" s="204">
        <f>O228*H228</f>
        <v>0</v>
      </c>
      <c r="Q228" s="204">
        <v>0</v>
      </c>
      <c r="R228" s="204">
        <f>Q228*H228</f>
        <v>0</v>
      </c>
      <c r="S228" s="204">
        <v>0</v>
      </c>
      <c r="T228" s="205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06" t="s">
        <v>139</v>
      </c>
      <c r="AT228" s="206" t="s">
        <v>118</v>
      </c>
      <c r="AU228" s="206" t="s">
        <v>82</v>
      </c>
      <c r="AY228" s="17" t="s">
        <v>117</v>
      </c>
      <c r="BE228" s="207">
        <f>IF(N228="základní",J228,0)</f>
        <v>0</v>
      </c>
      <c r="BF228" s="207">
        <f>IF(N228="snížená",J228,0)</f>
        <v>0</v>
      </c>
      <c r="BG228" s="207">
        <f>IF(N228="zákl. přenesená",J228,0)</f>
        <v>0</v>
      </c>
      <c r="BH228" s="207">
        <f>IF(N228="sníž. přenesená",J228,0)</f>
        <v>0</v>
      </c>
      <c r="BI228" s="207">
        <f>IF(N228="nulová",J228,0)</f>
        <v>0</v>
      </c>
      <c r="BJ228" s="17" t="s">
        <v>80</v>
      </c>
      <c r="BK228" s="207">
        <f>ROUND(I228*H228,1)</f>
        <v>0</v>
      </c>
      <c r="BL228" s="17" t="s">
        <v>139</v>
      </c>
      <c r="BM228" s="206" t="s">
        <v>367</v>
      </c>
    </row>
    <row r="229" s="2" customFormat="1">
      <c r="A229" s="38"/>
      <c r="B229" s="39"/>
      <c r="C229" s="40"/>
      <c r="D229" s="208" t="s">
        <v>125</v>
      </c>
      <c r="E229" s="40"/>
      <c r="F229" s="209" t="s">
        <v>368</v>
      </c>
      <c r="G229" s="40"/>
      <c r="H229" s="40"/>
      <c r="I229" s="210"/>
      <c r="J229" s="40"/>
      <c r="K229" s="40"/>
      <c r="L229" s="44"/>
      <c r="M229" s="211"/>
      <c r="N229" s="212"/>
      <c r="O229" s="84"/>
      <c r="P229" s="84"/>
      <c r="Q229" s="84"/>
      <c r="R229" s="84"/>
      <c r="S229" s="84"/>
      <c r="T229" s="85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T229" s="17" t="s">
        <v>125</v>
      </c>
      <c r="AU229" s="17" t="s">
        <v>82</v>
      </c>
    </row>
    <row r="230" s="15" customFormat="1">
      <c r="A230" s="15"/>
      <c r="B230" s="249"/>
      <c r="C230" s="250"/>
      <c r="D230" s="228" t="s">
        <v>183</v>
      </c>
      <c r="E230" s="251" t="s">
        <v>19</v>
      </c>
      <c r="F230" s="252" t="s">
        <v>335</v>
      </c>
      <c r="G230" s="250"/>
      <c r="H230" s="251" t="s">
        <v>19</v>
      </c>
      <c r="I230" s="253"/>
      <c r="J230" s="250"/>
      <c r="K230" s="250"/>
      <c r="L230" s="254"/>
      <c r="M230" s="255"/>
      <c r="N230" s="256"/>
      <c r="O230" s="256"/>
      <c r="P230" s="256"/>
      <c r="Q230" s="256"/>
      <c r="R230" s="256"/>
      <c r="S230" s="256"/>
      <c r="T230" s="257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T230" s="258" t="s">
        <v>183</v>
      </c>
      <c r="AU230" s="258" t="s">
        <v>82</v>
      </c>
      <c r="AV230" s="15" t="s">
        <v>80</v>
      </c>
      <c r="AW230" s="15" t="s">
        <v>33</v>
      </c>
      <c r="AX230" s="15" t="s">
        <v>72</v>
      </c>
      <c r="AY230" s="258" t="s">
        <v>117</v>
      </c>
    </row>
    <row r="231" s="13" customFormat="1">
      <c r="A231" s="13"/>
      <c r="B231" s="226"/>
      <c r="C231" s="227"/>
      <c r="D231" s="228" t="s">
        <v>183</v>
      </c>
      <c r="E231" s="229" t="s">
        <v>19</v>
      </c>
      <c r="F231" s="230" t="s">
        <v>336</v>
      </c>
      <c r="G231" s="227"/>
      <c r="H231" s="231">
        <v>625.47000000000003</v>
      </c>
      <c r="I231" s="232"/>
      <c r="J231" s="227"/>
      <c r="K231" s="227"/>
      <c r="L231" s="233"/>
      <c r="M231" s="234"/>
      <c r="N231" s="235"/>
      <c r="O231" s="235"/>
      <c r="P231" s="235"/>
      <c r="Q231" s="235"/>
      <c r="R231" s="235"/>
      <c r="S231" s="235"/>
      <c r="T231" s="23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7" t="s">
        <v>183</v>
      </c>
      <c r="AU231" s="237" t="s">
        <v>82</v>
      </c>
      <c r="AV231" s="13" t="s">
        <v>82</v>
      </c>
      <c r="AW231" s="13" t="s">
        <v>33</v>
      </c>
      <c r="AX231" s="13" t="s">
        <v>72</v>
      </c>
      <c r="AY231" s="237" t="s">
        <v>117</v>
      </c>
    </row>
    <row r="232" s="15" customFormat="1">
      <c r="A232" s="15"/>
      <c r="B232" s="249"/>
      <c r="C232" s="250"/>
      <c r="D232" s="228" t="s">
        <v>183</v>
      </c>
      <c r="E232" s="251" t="s">
        <v>19</v>
      </c>
      <c r="F232" s="252" t="s">
        <v>337</v>
      </c>
      <c r="G232" s="250"/>
      <c r="H232" s="251" t="s">
        <v>19</v>
      </c>
      <c r="I232" s="253"/>
      <c r="J232" s="250"/>
      <c r="K232" s="250"/>
      <c r="L232" s="254"/>
      <c r="M232" s="255"/>
      <c r="N232" s="256"/>
      <c r="O232" s="256"/>
      <c r="P232" s="256"/>
      <c r="Q232" s="256"/>
      <c r="R232" s="256"/>
      <c r="S232" s="256"/>
      <c r="T232" s="257"/>
      <c r="U232" s="15"/>
      <c r="V232" s="15"/>
      <c r="W232" s="15"/>
      <c r="X232" s="15"/>
      <c r="Y232" s="15"/>
      <c r="Z232" s="15"/>
      <c r="AA232" s="15"/>
      <c r="AB232" s="15"/>
      <c r="AC232" s="15"/>
      <c r="AD232" s="15"/>
      <c r="AE232" s="15"/>
      <c r="AT232" s="258" t="s">
        <v>183</v>
      </c>
      <c r="AU232" s="258" t="s">
        <v>82</v>
      </c>
      <c r="AV232" s="15" t="s">
        <v>80</v>
      </c>
      <c r="AW232" s="15" t="s">
        <v>33</v>
      </c>
      <c r="AX232" s="15" t="s">
        <v>72</v>
      </c>
      <c r="AY232" s="258" t="s">
        <v>117</v>
      </c>
    </row>
    <row r="233" s="13" customFormat="1">
      <c r="A233" s="13"/>
      <c r="B233" s="226"/>
      <c r="C233" s="227"/>
      <c r="D233" s="228" t="s">
        <v>183</v>
      </c>
      <c r="E233" s="229" t="s">
        <v>19</v>
      </c>
      <c r="F233" s="230" t="s">
        <v>338</v>
      </c>
      <c r="G233" s="227"/>
      <c r="H233" s="231">
        <v>109.15000000000001</v>
      </c>
      <c r="I233" s="232"/>
      <c r="J233" s="227"/>
      <c r="K233" s="227"/>
      <c r="L233" s="233"/>
      <c r="M233" s="234"/>
      <c r="N233" s="235"/>
      <c r="O233" s="235"/>
      <c r="P233" s="235"/>
      <c r="Q233" s="235"/>
      <c r="R233" s="235"/>
      <c r="S233" s="235"/>
      <c r="T233" s="236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37" t="s">
        <v>183</v>
      </c>
      <c r="AU233" s="237" t="s">
        <v>82</v>
      </c>
      <c r="AV233" s="13" t="s">
        <v>82</v>
      </c>
      <c r="AW233" s="13" t="s">
        <v>33</v>
      </c>
      <c r="AX233" s="13" t="s">
        <v>72</v>
      </c>
      <c r="AY233" s="237" t="s">
        <v>117</v>
      </c>
    </row>
    <row r="234" s="14" customFormat="1">
      <c r="A234" s="14"/>
      <c r="B234" s="238"/>
      <c r="C234" s="239"/>
      <c r="D234" s="228" t="s">
        <v>183</v>
      </c>
      <c r="E234" s="240" t="s">
        <v>19</v>
      </c>
      <c r="F234" s="241" t="s">
        <v>188</v>
      </c>
      <c r="G234" s="239"/>
      <c r="H234" s="242">
        <v>734.62</v>
      </c>
      <c r="I234" s="243"/>
      <c r="J234" s="239"/>
      <c r="K234" s="239"/>
      <c r="L234" s="244"/>
      <c r="M234" s="268"/>
      <c r="N234" s="269"/>
      <c r="O234" s="269"/>
      <c r="P234" s="269"/>
      <c r="Q234" s="269"/>
      <c r="R234" s="269"/>
      <c r="S234" s="269"/>
      <c r="T234" s="270"/>
      <c r="U234" s="14"/>
      <c r="V234" s="14"/>
      <c r="W234" s="14"/>
      <c r="X234" s="14"/>
      <c r="Y234" s="14"/>
      <c r="Z234" s="14"/>
      <c r="AA234" s="14"/>
      <c r="AB234" s="14"/>
      <c r="AC234" s="14"/>
      <c r="AD234" s="14"/>
      <c r="AE234" s="14"/>
      <c r="AT234" s="248" t="s">
        <v>183</v>
      </c>
      <c r="AU234" s="248" t="s">
        <v>82</v>
      </c>
      <c r="AV234" s="14" t="s">
        <v>139</v>
      </c>
      <c r="AW234" s="14" t="s">
        <v>4</v>
      </c>
      <c r="AX234" s="14" t="s">
        <v>80</v>
      </c>
      <c r="AY234" s="248" t="s">
        <v>117</v>
      </c>
    </row>
    <row r="235" s="2" customFormat="1" ht="6.96" customHeight="1">
      <c r="A235" s="38"/>
      <c r="B235" s="59"/>
      <c r="C235" s="60"/>
      <c r="D235" s="60"/>
      <c r="E235" s="60"/>
      <c r="F235" s="60"/>
      <c r="G235" s="60"/>
      <c r="H235" s="60"/>
      <c r="I235" s="60"/>
      <c r="J235" s="60"/>
      <c r="K235" s="60"/>
      <c r="L235" s="44"/>
      <c r="M235" s="38"/>
      <c r="O235" s="38"/>
      <c r="P235" s="38"/>
      <c r="Q235" s="38"/>
      <c r="R235" s="38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</row>
  </sheetData>
  <sheetProtection sheet="1" autoFilter="0" formatColumns="0" formatRows="0" objects="1" scenarios="1" spinCount="100000" saltValue="4QMzBqjPPPqweOJggeUSxyAikL2h58hj6J+XRq6XEnxjYBNdyMyjy+A+TuF0Rr2VzPqgM+Iwz2QqFDbqUxpZww==" hashValue="4+3dOTtqPBo5j7LwmQkIfamCU1n9uXkCwvjtUvCd6Ek7mPiQtQJ43HQaOgnst5h1umcQ5Y8SYF/IMUfy/caZ2A==" algorithmName="SHA-512" password="CC35"/>
  <autoFilter ref="C84:K234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1/113154325"/>
    <hyperlink ref="F96" r:id="rId2" display="https://podminky.urs.cz/item/CS_URS_2023_01/113107224"/>
    <hyperlink ref="F102" r:id="rId3" display="https://podminky.urs.cz/item/CS_URS_2023_01/174101101"/>
    <hyperlink ref="F110" r:id="rId4" display="https://podminky.urs.cz/item/CS_URS_2023_01/181951112"/>
    <hyperlink ref="F117" r:id="rId5" display="https://podminky.urs.cz/item/CS_URS_2023_01/564851111"/>
    <hyperlink ref="F123" r:id="rId6" display="https://podminky.urs.cz/item/CS_URS_2023_01/564952113"/>
    <hyperlink ref="F136" r:id="rId7" display="https://podminky.urs.cz/item/CS_URS_2023_01/565135121"/>
    <hyperlink ref="F142" r:id="rId8" display="https://podminky.urs.cz/item/CS_URS_2023_01/573231107"/>
    <hyperlink ref="F152" r:id="rId9" display="https://podminky.urs.cz/item/CS_URS_2023_01/577155142"/>
    <hyperlink ref="F159" r:id="rId10" display="https://podminky.urs.cz/item/CS_URS_2023_01/577144141"/>
    <hyperlink ref="F163" r:id="rId11" display="https://podminky.urs.cz/item/CS_URS_2023_01/569931132"/>
    <hyperlink ref="F166" r:id="rId12" display="https://podminky.urs.cz/item/CS_URS_2023_01/911331111"/>
    <hyperlink ref="F172" r:id="rId13" display="https://podminky.urs.cz/item/CS_URS_2023_01/912221111"/>
    <hyperlink ref="F175" r:id="rId14" display="https://podminky.urs.cz/item/CS_URS_2023_01/915331111"/>
    <hyperlink ref="F177" r:id="rId15" display="https://podminky.urs.cz/item/CS_URS_2023_01/919112114"/>
    <hyperlink ref="F179" r:id="rId16" display="https://podminky.urs.cz/item/CS_URS_2023_01/919121111"/>
    <hyperlink ref="F184" r:id="rId17" display="https://podminky.urs.cz/item/CS_URS_2023_01/938902201"/>
    <hyperlink ref="F186" r:id="rId18" display="https://podminky.urs.cz/item/CS_URS_2023_01/938909311"/>
    <hyperlink ref="F190" r:id="rId19" display="https://podminky.urs.cz/item/CS_URS_2023_01/938909611"/>
    <hyperlink ref="F192" r:id="rId20" display="https://podminky.urs.cz/item/CS_URS_2023_01/966005311"/>
    <hyperlink ref="F194" r:id="rId21" display="https://podminky.urs.cz/item/CS_URS_2023_01/966006132"/>
    <hyperlink ref="F197" r:id="rId22" display="https://podminky.urs.cz/item/CS_URS_2023_01/998225111"/>
    <hyperlink ref="F200" r:id="rId23" display="https://podminky.urs.cz/item/CS_URS_2023_01/997221551"/>
    <hyperlink ref="F209" r:id="rId24" display="https://podminky.urs.cz/item/CS_URS_2023_01/997221559"/>
    <hyperlink ref="F218" r:id="rId25" display="https://podminky.urs.cz/item/CS_URS_2023_01/997221561"/>
    <hyperlink ref="F222" r:id="rId26" display="https://podminky.urs.cz/item/CS_URS_2023_01/997221569"/>
    <hyperlink ref="F225" r:id="rId27" display="https://podminky.urs.cz/item/CS_URS_2023_01/997221611"/>
    <hyperlink ref="F229" r:id="rId28" display="https://podminky.urs.cz/item/CS_URS_2023_01/997221873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9"/>
</worksheet>
</file>

<file path=xl/worksheets/sheet4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88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="1" customFormat="1" ht="24.96" customHeight="1">
      <c r="B4" s="20"/>
      <c r="D4" s="130" t="s">
        <v>92</v>
      </c>
      <c r="L4" s="20"/>
      <c r="M4" s="13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32" t="s">
        <v>16</v>
      </c>
      <c r="L6" s="20"/>
    </row>
    <row r="7" s="1" customFormat="1" ht="16.5" customHeight="1">
      <c r="B7" s="20"/>
      <c r="E7" s="133" t="str">
        <f>'Rekapitulace stavby'!K6</f>
        <v>II-201 propustky Caltov - rekonstrukce</v>
      </c>
      <c r="F7" s="132"/>
      <c r="G7" s="132"/>
      <c r="H7" s="132"/>
      <c r="L7" s="20"/>
    </row>
    <row r="8" s="2" customFormat="1" ht="12" customHeight="1">
      <c r="A8" s="38"/>
      <c r="B8" s="44"/>
      <c r="C8" s="38"/>
      <c r="D8" s="132" t="s">
        <v>93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5" t="s">
        <v>369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9. 1. 2023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71.25" customHeight="1">
      <c r="A27" s="138"/>
      <c r="B27" s="139"/>
      <c r="C27" s="138"/>
      <c r="D27" s="138"/>
      <c r="E27" s="140" t="s">
        <v>95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ROUND(J89,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ROUND((SUM(BE89:BE236)),  2)</f>
        <v>0</v>
      </c>
      <c r="G33" s="38"/>
      <c r="H33" s="38"/>
      <c r="I33" s="148">
        <v>0.20999999999999999</v>
      </c>
      <c r="J33" s="147">
        <f>ROUND(((SUM(BE89:BE236))*I33),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2" t="s">
        <v>44</v>
      </c>
      <c r="F34" s="147">
        <f>ROUND((SUM(BF89:BF236)),  2)</f>
        <v>0</v>
      </c>
      <c r="G34" s="38"/>
      <c r="H34" s="38"/>
      <c r="I34" s="148">
        <v>0.14999999999999999</v>
      </c>
      <c r="J34" s="147">
        <f>ROUND(((SUM(BF89:BF236))*I34),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45</v>
      </c>
      <c r="F35" s="147">
        <f>ROUND((SUM(BG89:BG236)),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46</v>
      </c>
      <c r="F36" s="147">
        <f>ROUND((SUM(BH89:BH236)),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47</v>
      </c>
      <c r="F37" s="147">
        <f>ROUND((SUM(BI89:BI236)),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hidden="1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hidden="1" s="2" customFormat="1" ht="24.96" customHeight="1">
      <c r="A45" s="38"/>
      <c r="B45" s="39"/>
      <c r="C45" s="23" t="s">
        <v>96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hidden="1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hidden="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hidden="1" s="2" customFormat="1" ht="16.5" customHeight="1">
      <c r="A48" s="38"/>
      <c r="B48" s="39"/>
      <c r="C48" s="40"/>
      <c r="D48" s="40"/>
      <c r="E48" s="160" t="str">
        <f>E7</f>
        <v>II-201 propustky Caltov - rekonstrukce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hidden="1" s="2" customFormat="1" ht="12" customHeight="1">
      <c r="A49" s="38"/>
      <c r="B49" s="39"/>
      <c r="C49" s="32" t="s">
        <v>93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hidden="1" s="2" customFormat="1" ht="16.5" customHeight="1">
      <c r="A50" s="38"/>
      <c r="B50" s="39"/>
      <c r="C50" s="40"/>
      <c r="D50" s="40"/>
      <c r="E50" s="69" t="str">
        <f>E9</f>
        <v>SO 102 - Propustky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hidden="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hidden="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9. 1. 2023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hidden="1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hidden="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</v>
      </c>
      <c r="G54" s="40"/>
      <c r="H54" s="40"/>
      <c r="I54" s="32" t="s">
        <v>31</v>
      </c>
      <c r="J54" s="36" t="str">
        <f>E21</f>
        <v>VALBEK, spol. s 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hidden="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ROMAN MITAS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hidden="1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hidden="1" s="2" customFormat="1" ht="29.28" customHeight="1">
      <c r="A57" s="38"/>
      <c r="B57" s="39"/>
      <c r="C57" s="161" t="s">
        <v>97</v>
      </c>
      <c r="D57" s="162"/>
      <c r="E57" s="162"/>
      <c r="F57" s="162"/>
      <c r="G57" s="162"/>
      <c r="H57" s="162"/>
      <c r="I57" s="162"/>
      <c r="J57" s="163" t="s">
        <v>98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hidden="1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hidden="1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J89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99</v>
      </c>
    </row>
    <row r="60" hidden="1" s="9" customFormat="1" ht="24.96" customHeight="1">
      <c r="A60" s="9"/>
      <c r="B60" s="165"/>
      <c r="C60" s="166"/>
      <c r="D60" s="167" t="s">
        <v>169</v>
      </c>
      <c r="E60" s="168"/>
      <c r="F60" s="168"/>
      <c r="G60" s="168"/>
      <c r="H60" s="168"/>
      <c r="I60" s="168"/>
      <c r="J60" s="169">
        <f>J90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12" customFormat="1" ht="19.92" customHeight="1">
      <c r="A61" s="12"/>
      <c r="B61" s="218"/>
      <c r="C61" s="219"/>
      <c r="D61" s="220" t="s">
        <v>170</v>
      </c>
      <c r="E61" s="221"/>
      <c r="F61" s="221"/>
      <c r="G61" s="221"/>
      <c r="H61" s="221"/>
      <c r="I61" s="221"/>
      <c r="J61" s="222">
        <f>J91</f>
        <v>0</v>
      </c>
      <c r="K61" s="219"/>
      <c r="L61" s="223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hidden="1" s="12" customFormat="1" ht="19.92" customHeight="1">
      <c r="A62" s="12"/>
      <c r="B62" s="218"/>
      <c r="C62" s="219"/>
      <c r="D62" s="220" t="s">
        <v>370</v>
      </c>
      <c r="E62" s="221"/>
      <c r="F62" s="221"/>
      <c r="G62" s="221"/>
      <c r="H62" s="221"/>
      <c r="I62" s="221"/>
      <c r="J62" s="222">
        <f>J121</f>
        <v>0</v>
      </c>
      <c r="K62" s="219"/>
      <c r="L62" s="223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hidden="1" s="12" customFormat="1" ht="19.92" customHeight="1">
      <c r="A63" s="12"/>
      <c r="B63" s="218"/>
      <c r="C63" s="219"/>
      <c r="D63" s="220" t="s">
        <v>371</v>
      </c>
      <c r="E63" s="221"/>
      <c r="F63" s="221"/>
      <c r="G63" s="221"/>
      <c r="H63" s="221"/>
      <c r="I63" s="221"/>
      <c r="J63" s="222">
        <f>J152</f>
        <v>0</v>
      </c>
      <c r="K63" s="219"/>
      <c r="L63" s="223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hidden="1" s="12" customFormat="1" ht="14.88" customHeight="1">
      <c r="A64" s="12"/>
      <c r="B64" s="218"/>
      <c r="C64" s="219"/>
      <c r="D64" s="220" t="s">
        <v>372</v>
      </c>
      <c r="E64" s="221"/>
      <c r="F64" s="221"/>
      <c r="G64" s="221"/>
      <c r="H64" s="221"/>
      <c r="I64" s="221"/>
      <c r="J64" s="222">
        <f>J153</f>
        <v>0</v>
      </c>
      <c r="K64" s="219"/>
      <c r="L64" s="223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hidden="1" s="12" customFormat="1" ht="19.92" customHeight="1">
      <c r="A65" s="12"/>
      <c r="B65" s="218"/>
      <c r="C65" s="219"/>
      <c r="D65" s="220" t="s">
        <v>373</v>
      </c>
      <c r="E65" s="221"/>
      <c r="F65" s="221"/>
      <c r="G65" s="221"/>
      <c r="H65" s="221"/>
      <c r="I65" s="221"/>
      <c r="J65" s="222">
        <f>J158</f>
        <v>0</v>
      </c>
      <c r="K65" s="219"/>
      <c r="L65" s="223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hidden="1" s="12" customFormat="1" ht="19.92" customHeight="1">
      <c r="A66" s="12"/>
      <c r="B66" s="218"/>
      <c r="C66" s="219"/>
      <c r="D66" s="220" t="s">
        <v>374</v>
      </c>
      <c r="E66" s="221"/>
      <c r="F66" s="221"/>
      <c r="G66" s="221"/>
      <c r="H66" s="221"/>
      <c r="I66" s="221"/>
      <c r="J66" s="222">
        <f>J198</f>
        <v>0</v>
      </c>
      <c r="K66" s="219"/>
      <c r="L66" s="223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</row>
    <row r="67" hidden="1" s="12" customFormat="1" ht="19.92" customHeight="1">
      <c r="A67" s="12"/>
      <c r="B67" s="218"/>
      <c r="C67" s="219"/>
      <c r="D67" s="220" t="s">
        <v>172</v>
      </c>
      <c r="E67" s="221"/>
      <c r="F67" s="221"/>
      <c r="G67" s="221"/>
      <c r="H67" s="221"/>
      <c r="I67" s="221"/>
      <c r="J67" s="222">
        <f>J202</f>
        <v>0</v>
      </c>
      <c r="K67" s="219"/>
      <c r="L67" s="223"/>
      <c r="S67" s="12"/>
      <c r="T67" s="12"/>
      <c r="U67" s="12"/>
      <c r="V67" s="12"/>
      <c r="W67" s="12"/>
      <c r="X67" s="12"/>
      <c r="Y67" s="12"/>
      <c r="Z67" s="12"/>
      <c r="AA67" s="12"/>
      <c r="AB67" s="12"/>
      <c r="AC67" s="12"/>
      <c r="AD67" s="12"/>
      <c r="AE67" s="12"/>
    </row>
    <row r="68" hidden="1" s="12" customFormat="1" ht="19.92" customHeight="1">
      <c r="A68" s="12"/>
      <c r="B68" s="218"/>
      <c r="C68" s="219"/>
      <c r="D68" s="220" t="s">
        <v>174</v>
      </c>
      <c r="E68" s="221"/>
      <c r="F68" s="221"/>
      <c r="G68" s="221"/>
      <c r="H68" s="221"/>
      <c r="I68" s="221"/>
      <c r="J68" s="222">
        <f>J226</f>
        <v>0</v>
      </c>
      <c r="K68" s="219"/>
      <c r="L68" s="223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2"/>
      <c r="AD68" s="12"/>
      <c r="AE68" s="12"/>
    </row>
    <row r="69" hidden="1" s="12" customFormat="1" ht="19.92" customHeight="1">
      <c r="A69" s="12"/>
      <c r="B69" s="218"/>
      <c r="C69" s="219"/>
      <c r="D69" s="220" t="s">
        <v>375</v>
      </c>
      <c r="E69" s="221"/>
      <c r="F69" s="221"/>
      <c r="G69" s="221"/>
      <c r="H69" s="221"/>
      <c r="I69" s="221"/>
      <c r="J69" s="222">
        <f>J234</f>
        <v>0</v>
      </c>
      <c r="K69" s="219"/>
      <c r="L69" s="223"/>
      <c r="S69" s="12"/>
      <c r="T69" s="12"/>
      <c r="U69" s="12"/>
      <c r="V69" s="12"/>
      <c r="W69" s="12"/>
      <c r="X69" s="12"/>
      <c r="Y69" s="12"/>
      <c r="Z69" s="12"/>
      <c r="AA69" s="12"/>
      <c r="AB69" s="12"/>
      <c r="AC69" s="12"/>
      <c r="AD69" s="12"/>
      <c r="AE69" s="12"/>
    </row>
    <row r="70" hidden="1" s="2" customFormat="1" ht="21.84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34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hidden="1" s="2" customFormat="1" ht="6.96" customHeight="1">
      <c r="A71" s="38"/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hidden="1"/>
    <row r="73" hidden="1"/>
    <row r="74" hidden="1"/>
    <row r="75" s="2" customFormat="1" ht="6.96" customHeight="1">
      <c r="A75" s="38"/>
      <c r="B75" s="61"/>
      <c r="C75" s="62"/>
      <c r="D75" s="62"/>
      <c r="E75" s="62"/>
      <c r="F75" s="62"/>
      <c r="G75" s="62"/>
      <c r="H75" s="62"/>
      <c r="I75" s="62"/>
      <c r="J75" s="62"/>
      <c r="K75" s="62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24.96" customHeight="1">
      <c r="A76" s="38"/>
      <c r="B76" s="39"/>
      <c r="C76" s="23" t="s">
        <v>102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6.96" customHeight="1">
      <c r="A77" s="38"/>
      <c r="B77" s="39"/>
      <c r="C77" s="40"/>
      <c r="D77" s="40"/>
      <c r="E77" s="40"/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12" customHeight="1">
      <c r="A78" s="38"/>
      <c r="B78" s="39"/>
      <c r="C78" s="32" t="s">
        <v>16</v>
      </c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6.5" customHeight="1">
      <c r="A79" s="38"/>
      <c r="B79" s="39"/>
      <c r="C79" s="40"/>
      <c r="D79" s="40"/>
      <c r="E79" s="160" t="str">
        <f>E7</f>
        <v>II-201 propustky Caltov - rekonstrukce</v>
      </c>
      <c r="F79" s="32"/>
      <c r="G79" s="32"/>
      <c r="H79" s="32"/>
      <c r="I79" s="40"/>
      <c r="J79" s="40"/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12" customHeight="1">
      <c r="A80" s="38"/>
      <c r="B80" s="39"/>
      <c r="C80" s="32" t="s">
        <v>93</v>
      </c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6.5" customHeight="1">
      <c r="A81" s="38"/>
      <c r="B81" s="39"/>
      <c r="C81" s="40"/>
      <c r="D81" s="40"/>
      <c r="E81" s="69" t="str">
        <f>E9</f>
        <v>SO 102 - Propustky</v>
      </c>
      <c r="F81" s="40"/>
      <c r="G81" s="40"/>
      <c r="H81" s="40"/>
      <c r="I81" s="40"/>
      <c r="J81" s="40"/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6.96" customHeight="1">
      <c r="A82" s="38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2" customHeight="1">
      <c r="A83" s="38"/>
      <c r="B83" s="39"/>
      <c r="C83" s="32" t="s">
        <v>21</v>
      </c>
      <c r="D83" s="40"/>
      <c r="E83" s="40"/>
      <c r="F83" s="27" t="str">
        <f>F12</f>
        <v xml:space="preserve"> </v>
      </c>
      <c r="G83" s="40"/>
      <c r="H83" s="40"/>
      <c r="I83" s="32" t="s">
        <v>23</v>
      </c>
      <c r="J83" s="72" t="str">
        <f>IF(J12="","",J12)</f>
        <v>9. 1. 2023</v>
      </c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2" customFormat="1" ht="6.96" customHeight="1">
      <c r="A84" s="38"/>
      <c r="B84" s="39"/>
      <c r="C84" s="40"/>
      <c r="D84" s="40"/>
      <c r="E84" s="40"/>
      <c r="F84" s="40"/>
      <c r="G84" s="40"/>
      <c r="H84" s="40"/>
      <c r="I84" s="40"/>
      <c r="J84" s="40"/>
      <c r="K84" s="40"/>
      <c r="L84" s="134"/>
      <c r="S84" s="38"/>
      <c r="T84" s="38"/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</row>
    <row r="85" s="2" customFormat="1" ht="15.15" customHeight="1">
      <c r="A85" s="38"/>
      <c r="B85" s="39"/>
      <c r="C85" s="32" t="s">
        <v>25</v>
      </c>
      <c r="D85" s="40"/>
      <c r="E85" s="40"/>
      <c r="F85" s="27" t="str">
        <f>E15</f>
        <v>Správa a údržba silnic Plzeňského kraje</v>
      </c>
      <c r="G85" s="40"/>
      <c r="H85" s="40"/>
      <c r="I85" s="32" t="s">
        <v>31</v>
      </c>
      <c r="J85" s="36" t="str">
        <f>E21</f>
        <v>VALBEK, spol. s r.o.</v>
      </c>
      <c r="K85" s="40"/>
      <c r="L85" s="134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</row>
    <row r="86" s="2" customFormat="1" ht="15.15" customHeight="1">
      <c r="A86" s="38"/>
      <c r="B86" s="39"/>
      <c r="C86" s="32" t="s">
        <v>29</v>
      </c>
      <c r="D86" s="40"/>
      <c r="E86" s="40"/>
      <c r="F86" s="27" t="str">
        <f>IF(E18="","",E18)</f>
        <v>Vyplň údaj</v>
      </c>
      <c r="G86" s="40"/>
      <c r="H86" s="40"/>
      <c r="I86" s="32" t="s">
        <v>34</v>
      </c>
      <c r="J86" s="36" t="str">
        <f>E24</f>
        <v>ROMAN MITAS</v>
      </c>
      <c r="K86" s="40"/>
      <c r="L86" s="134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</row>
    <row r="87" s="2" customFormat="1" ht="10.32" customHeight="1">
      <c r="A87" s="38"/>
      <c r="B87" s="39"/>
      <c r="C87" s="40"/>
      <c r="D87" s="40"/>
      <c r="E87" s="40"/>
      <c r="F87" s="40"/>
      <c r="G87" s="40"/>
      <c r="H87" s="40"/>
      <c r="I87" s="40"/>
      <c r="J87" s="40"/>
      <c r="K87" s="40"/>
      <c r="L87" s="134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</row>
    <row r="88" s="10" customFormat="1" ht="29.28" customHeight="1">
      <c r="A88" s="171"/>
      <c r="B88" s="172"/>
      <c r="C88" s="173" t="s">
        <v>103</v>
      </c>
      <c r="D88" s="174" t="s">
        <v>57</v>
      </c>
      <c r="E88" s="174" t="s">
        <v>53</v>
      </c>
      <c r="F88" s="174" t="s">
        <v>54</v>
      </c>
      <c r="G88" s="174" t="s">
        <v>104</v>
      </c>
      <c r="H88" s="174" t="s">
        <v>105</v>
      </c>
      <c r="I88" s="174" t="s">
        <v>106</v>
      </c>
      <c r="J88" s="174" t="s">
        <v>98</v>
      </c>
      <c r="K88" s="175" t="s">
        <v>107</v>
      </c>
      <c r="L88" s="176"/>
      <c r="M88" s="92" t="s">
        <v>19</v>
      </c>
      <c r="N88" s="93" t="s">
        <v>42</v>
      </c>
      <c r="O88" s="93" t="s">
        <v>108</v>
      </c>
      <c r="P88" s="93" t="s">
        <v>109</v>
      </c>
      <c r="Q88" s="93" t="s">
        <v>110</v>
      </c>
      <c r="R88" s="93" t="s">
        <v>111</v>
      </c>
      <c r="S88" s="93" t="s">
        <v>112</v>
      </c>
      <c r="T88" s="94" t="s">
        <v>113</v>
      </c>
      <c r="U88" s="171"/>
      <c r="V88" s="171"/>
      <c r="W88" s="171"/>
      <c r="X88" s="171"/>
      <c r="Y88" s="171"/>
      <c r="Z88" s="171"/>
      <c r="AA88" s="171"/>
      <c r="AB88" s="171"/>
      <c r="AC88" s="171"/>
      <c r="AD88" s="171"/>
      <c r="AE88" s="171"/>
    </row>
    <row r="89" s="2" customFormat="1" ht="22.8" customHeight="1">
      <c r="A89" s="38"/>
      <c r="B89" s="39"/>
      <c r="C89" s="99" t="s">
        <v>114</v>
      </c>
      <c r="D89" s="40"/>
      <c r="E89" s="40"/>
      <c r="F89" s="40"/>
      <c r="G89" s="40"/>
      <c r="H89" s="40"/>
      <c r="I89" s="40"/>
      <c r="J89" s="177">
        <f>BK89</f>
        <v>0</v>
      </c>
      <c r="K89" s="40"/>
      <c r="L89" s="44"/>
      <c r="M89" s="95"/>
      <c r="N89" s="178"/>
      <c r="O89" s="96"/>
      <c r="P89" s="179">
        <f>P90</f>
        <v>0</v>
      </c>
      <c r="Q89" s="96"/>
      <c r="R89" s="179">
        <f>R90</f>
        <v>397.80412200000001</v>
      </c>
      <c r="S89" s="96"/>
      <c r="T89" s="180">
        <f>T90</f>
        <v>3.4740000000000006</v>
      </c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71</v>
      </c>
      <c r="AU89" s="17" t="s">
        <v>99</v>
      </c>
      <c r="BK89" s="181">
        <f>BK90</f>
        <v>0</v>
      </c>
    </row>
    <row r="90" s="11" customFormat="1" ht="25.92" customHeight="1">
      <c r="A90" s="11"/>
      <c r="B90" s="182"/>
      <c r="C90" s="183"/>
      <c r="D90" s="184" t="s">
        <v>71</v>
      </c>
      <c r="E90" s="185" t="s">
        <v>175</v>
      </c>
      <c r="F90" s="185" t="s">
        <v>176</v>
      </c>
      <c r="G90" s="183"/>
      <c r="H90" s="183"/>
      <c r="I90" s="186"/>
      <c r="J90" s="187">
        <f>BK90</f>
        <v>0</v>
      </c>
      <c r="K90" s="183"/>
      <c r="L90" s="188"/>
      <c r="M90" s="189"/>
      <c r="N90" s="190"/>
      <c r="O90" s="190"/>
      <c r="P90" s="191">
        <f>P91+P121+P152+P158+P198+P202+P226+P234</f>
        <v>0</v>
      </c>
      <c r="Q90" s="190"/>
      <c r="R90" s="191">
        <f>R91+R121+R152+R158+R198+R202+R226+R234</f>
        <v>397.80412200000001</v>
      </c>
      <c r="S90" s="190"/>
      <c r="T90" s="192">
        <f>T91+T121+T152+T158+T198+T202+T226+T234</f>
        <v>3.4740000000000006</v>
      </c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R90" s="193" t="s">
        <v>80</v>
      </c>
      <c r="AT90" s="194" t="s">
        <v>71</v>
      </c>
      <c r="AU90" s="194" t="s">
        <v>72</v>
      </c>
      <c r="AY90" s="193" t="s">
        <v>117</v>
      </c>
      <c r="BK90" s="195">
        <f>BK91+BK121+BK152+BK158+BK198+BK202+BK226+BK234</f>
        <v>0</v>
      </c>
    </row>
    <row r="91" s="11" customFormat="1" ht="22.8" customHeight="1">
      <c r="A91" s="11"/>
      <c r="B91" s="182"/>
      <c r="C91" s="183"/>
      <c r="D91" s="184" t="s">
        <v>71</v>
      </c>
      <c r="E91" s="224" t="s">
        <v>80</v>
      </c>
      <c r="F91" s="224" t="s">
        <v>177</v>
      </c>
      <c r="G91" s="183"/>
      <c r="H91" s="183"/>
      <c r="I91" s="186"/>
      <c r="J91" s="225">
        <f>BK91</f>
        <v>0</v>
      </c>
      <c r="K91" s="183"/>
      <c r="L91" s="188"/>
      <c r="M91" s="189"/>
      <c r="N91" s="190"/>
      <c r="O91" s="190"/>
      <c r="P91" s="191">
        <f>SUM(P92:P120)</f>
        <v>0</v>
      </c>
      <c r="Q91" s="190"/>
      <c r="R91" s="191">
        <f>SUM(R92:R120)</f>
        <v>0</v>
      </c>
      <c r="S91" s="190"/>
      <c r="T91" s="192">
        <f>SUM(T92:T120)</f>
        <v>0</v>
      </c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R91" s="193" t="s">
        <v>80</v>
      </c>
      <c r="AT91" s="194" t="s">
        <v>71</v>
      </c>
      <c r="AU91" s="194" t="s">
        <v>80</v>
      </c>
      <c r="AY91" s="193" t="s">
        <v>117</v>
      </c>
      <c r="BK91" s="195">
        <f>SUM(BK92:BK120)</f>
        <v>0</v>
      </c>
    </row>
    <row r="92" s="2" customFormat="1" ht="33" customHeight="1">
      <c r="A92" s="38"/>
      <c r="B92" s="39"/>
      <c r="C92" s="196" t="s">
        <v>80</v>
      </c>
      <c r="D92" s="196" t="s">
        <v>118</v>
      </c>
      <c r="E92" s="197" t="s">
        <v>376</v>
      </c>
      <c r="F92" s="198" t="s">
        <v>377</v>
      </c>
      <c r="G92" s="199" t="s">
        <v>197</v>
      </c>
      <c r="H92" s="200">
        <v>195</v>
      </c>
      <c r="I92" s="201"/>
      <c r="J92" s="200">
        <f>ROUND(I92*H92,1)</f>
        <v>0</v>
      </c>
      <c r="K92" s="198" t="s">
        <v>122</v>
      </c>
      <c r="L92" s="44"/>
      <c r="M92" s="202" t="s">
        <v>19</v>
      </c>
      <c r="N92" s="203" t="s">
        <v>43</v>
      </c>
      <c r="O92" s="84"/>
      <c r="P92" s="204">
        <f>O92*H92</f>
        <v>0</v>
      </c>
      <c r="Q92" s="204">
        <v>0</v>
      </c>
      <c r="R92" s="204">
        <f>Q92*H92</f>
        <v>0</v>
      </c>
      <c r="S92" s="204">
        <v>0</v>
      </c>
      <c r="T92" s="205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6" t="s">
        <v>139</v>
      </c>
      <c r="AT92" s="206" t="s">
        <v>118</v>
      </c>
      <c r="AU92" s="206" t="s">
        <v>82</v>
      </c>
      <c r="AY92" s="17" t="s">
        <v>117</v>
      </c>
      <c r="BE92" s="207">
        <f>IF(N92="základní",J92,0)</f>
        <v>0</v>
      </c>
      <c r="BF92" s="207">
        <f>IF(N92="snížená",J92,0)</f>
        <v>0</v>
      </c>
      <c r="BG92" s="207">
        <f>IF(N92="zákl. přenesená",J92,0)</f>
        <v>0</v>
      </c>
      <c r="BH92" s="207">
        <f>IF(N92="sníž. přenesená",J92,0)</f>
        <v>0</v>
      </c>
      <c r="BI92" s="207">
        <f>IF(N92="nulová",J92,0)</f>
        <v>0</v>
      </c>
      <c r="BJ92" s="17" t="s">
        <v>80</v>
      </c>
      <c r="BK92" s="207">
        <f>ROUND(I92*H92,1)</f>
        <v>0</v>
      </c>
      <c r="BL92" s="17" t="s">
        <v>139</v>
      </c>
      <c r="BM92" s="206" t="s">
        <v>378</v>
      </c>
    </row>
    <row r="93" s="2" customFormat="1">
      <c r="A93" s="38"/>
      <c r="B93" s="39"/>
      <c r="C93" s="40"/>
      <c r="D93" s="208" t="s">
        <v>125</v>
      </c>
      <c r="E93" s="40"/>
      <c r="F93" s="209" t="s">
        <v>379</v>
      </c>
      <c r="G93" s="40"/>
      <c r="H93" s="40"/>
      <c r="I93" s="210"/>
      <c r="J93" s="40"/>
      <c r="K93" s="40"/>
      <c r="L93" s="44"/>
      <c r="M93" s="211"/>
      <c r="N93" s="212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125</v>
      </c>
      <c r="AU93" s="17" t="s">
        <v>82</v>
      </c>
    </row>
    <row r="94" s="15" customFormat="1">
      <c r="A94" s="15"/>
      <c r="B94" s="249"/>
      <c r="C94" s="250"/>
      <c r="D94" s="228" t="s">
        <v>183</v>
      </c>
      <c r="E94" s="251" t="s">
        <v>19</v>
      </c>
      <c r="F94" s="252" t="s">
        <v>380</v>
      </c>
      <c r="G94" s="250"/>
      <c r="H94" s="251" t="s">
        <v>19</v>
      </c>
      <c r="I94" s="253"/>
      <c r="J94" s="250"/>
      <c r="K94" s="250"/>
      <c r="L94" s="254"/>
      <c r="M94" s="255"/>
      <c r="N94" s="256"/>
      <c r="O94" s="256"/>
      <c r="P94" s="256"/>
      <c r="Q94" s="256"/>
      <c r="R94" s="256"/>
      <c r="S94" s="256"/>
      <c r="T94" s="257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58" t="s">
        <v>183</v>
      </c>
      <c r="AU94" s="258" t="s">
        <v>82</v>
      </c>
      <c r="AV94" s="15" t="s">
        <v>80</v>
      </c>
      <c r="AW94" s="15" t="s">
        <v>33</v>
      </c>
      <c r="AX94" s="15" t="s">
        <v>72</v>
      </c>
      <c r="AY94" s="258" t="s">
        <v>117</v>
      </c>
    </row>
    <row r="95" s="13" customFormat="1">
      <c r="A95" s="13"/>
      <c r="B95" s="226"/>
      <c r="C95" s="227"/>
      <c r="D95" s="228" t="s">
        <v>183</v>
      </c>
      <c r="E95" s="229" t="s">
        <v>19</v>
      </c>
      <c r="F95" s="230" t="s">
        <v>381</v>
      </c>
      <c r="G95" s="227"/>
      <c r="H95" s="231">
        <v>100</v>
      </c>
      <c r="I95" s="232"/>
      <c r="J95" s="227"/>
      <c r="K95" s="227"/>
      <c r="L95" s="233"/>
      <c r="M95" s="234"/>
      <c r="N95" s="235"/>
      <c r="O95" s="235"/>
      <c r="P95" s="235"/>
      <c r="Q95" s="235"/>
      <c r="R95" s="235"/>
      <c r="S95" s="235"/>
      <c r="T95" s="23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7" t="s">
        <v>183</v>
      </c>
      <c r="AU95" s="237" t="s">
        <v>82</v>
      </c>
      <c r="AV95" s="13" t="s">
        <v>82</v>
      </c>
      <c r="AW95" s="13" t="s">
        <v>33</v>
      </c>
      <c r="AX95" s="13" t="s">
        <v>72</v>
      </c>
      <c r="AY95" s="237" t="s">
        <v>117</v>
      </c>
    </row>
    <row r="96" s="15" customFormat="1">
      <c r="A96" s="15"/>
      <c r="B96" s="249"/>
      <c r="C96" s="250"/>
      <c r="D96" s="228" t="s">
        <v>183</v>
      </c>
      <c r="E96" s="251" t="s">
        <v>19</v>
      </c>
      <c r="F96" s="252" t="s">
        <v>382</v>
      </c>
      <c r="G96" s="250"/>
      <c r="H96" s="251" t="s">
        <v>19</v>
      </c>
      <c r="I96" s="253"/>
      <c r="J96" s="250"/>
      <c r="K96" s="250"/>
      <c r="L96" s="254"/>
      <c r="M96" s="255"/>
      <c r="N96" s="256"/>
      <c r="O96" s="256"/>
      <c r="P96" s="256"/>
      <c r="Q96" s="256"/>
      <c r="R96" s="256"/>
      <c r="S96" s="256"/>
      <c r="T96" s="257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15"/>
      <c r="AT96" s="258" t="s">
        <v>183</v>
      </c>
      <c r="AU96" s="258" t="s">
        <v>82</v>
      </c>
      <c r="AV96" s="15" t="s">
        <v>80</v>
      </c>
      <c r="AW96" s="15" t="s">
        <v>33</v>
      </c>
      <c r="AX96" s="15" t="s">
        <v>72</v>
      </c>
      <c r="AY96" s="258" t="s">
        <v>117</v>
      </c>
    </row>
    <row r="97" s="13" customFormat="1">
      <c r="A97" s="13"/>
      <c r="B97" s="226"/>
      <c r="C97" s="227"/>
      <c r="D97" s="228" t="s">
        <v>183</v>
      </c>
      <c r="E97" s="229" t="s">
        <v>19</v>
      </c>
      <c r="F97" s="230" t="s">
        <v>383</v>
      </c>
      <c r="G97" s="227"/>
      <c r="H97" s="231">
        <v>95</v>
      </c>
      <c r="I97" s="232"/>
      <c r="J97" s="227"/>
      <c r="K97" s="227"/>
      <c r="L97" s="233"/>
      <c r="M97" s="234"/>
      <c r="N97" s="235"/>
      <c r="O97" s="235"/>
      <c r="P97" s="235"/>
      <c r="Q97" s="235"/>
      <c r="R97" s="235"/>
      <c r="S97" s="235"/>
      <c r="T97" s="236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7" t="s">
        <v>183</v>
      </c>
      <c r="AU97" s="237" t="s">
        <v>82</v>
      </c>
      <c r="AV97" s="13" t="s">
        <v>82</v>
      </c>
      <c r="AW97" s="13" t="s">
        <v>33</v>
      </c>
      <c r="AX97" s="13" t="s">
        <v>72</v>
      </c>
      <c r="AY97" s="237" t="s">
        <v>117</v>
      </c>
    </row>
    <row r="98" s="2" customFormat="1" ht="62.7" customHeight="1">
      <c r="A98" s="38"/>
      <c r="B98" s="39"/>
      <c r="C98" s="196" t="s">
        <v>82</v>
      </c>
      <c r="D98" s="196" t="s">
        <v>118</v>
      </c>
      <c r="E98" s="197" t="s">
        <v>384</v>
      </c>
      <c r="F98" s="198" t="s">
        <v>385</v>
      </c>
      <c r="G98" s="199" t="s">
        <v>197</v>
      </c>
      <c r="H98" s="200">
        <v>190.80000000000001</v>
      </c>
      <c r="I98" s="201"/>
      <c r="J98" s="200">
        <f>ROUND(I98*H98,1)</f>
        <v>0</v>
      </c>
      <c r="K98" s="198" t="s">
        <v>122</v>
      </c>
      <c r="L98" s="44"/>
      <c r="M98" s="202" t="s">
        <v>19</v>
      </c>
      <c r="N98" s="203" t="s">
        <v>43</v>
      </c>
      <c r="O98" s="84"/>
      <c r="P98" s="204">
        <f>O98*H98</f>
        <v>0</v>
      </c>
      <c r="Q98" s="204">
        <v>0</v>
      </c>
      <c r="R98" s="204">
        <f>Q98*H98</f>
        <v>0</v>
      </c>
      <c r="S98" s="204">
        <v>0</v>
      </c>
      <c r="T98" s="205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6" t="s">
        <v>139</v>
      </c>
      <c r="AT98" s="206" t="s">
        <v>118</v>
      </c>
      <c r="AU98" s="206" t="s">
        <v>82</v>
      </c>
      <c r="AY98" s="17" t="s">
        <v>117</v>
      </c>
      <c r="BE98" s="207">
        <f>IF(N98="základní",J98,0)</f>
        <v>0</v>
      </c>
      <c r="BF98" s="207">
        <f>IF(N98="snížená",J98,0)</f>
        <v>0</v>
      </c>
      <c r="BG98" s="207">
        <f>IF(N98="zákl. přenesená",J98,0)</f>
        <v>0</v>
      </c>
      <c r="BH98" s="207">
        <f>IF(N98="sníž. přenesená",J98,0)</f>
        <v>0</v>
      </c>
      <c r="BI98" s="207">
        <f>IF(N98="nulová",J98,0)</f>
        <v>0</v>
      </c>
      <c r="BJ98" s="17" t="s">
        <v>80</v>
      </c>
      <c r="BK98" s="207">
        <f>ROUND(I98*H98,1)</f>
        <v>0</v>
      </c>
      <c r="BL98" s="17" t="s">
        <v>139</v>
      </c>
      <c r="BM98" s="206" t="s">
        <v>386</v>
      </c>
    </row>
    <row r="99" s="2" customFormat="1">
      <c r="A99" s="38"/>
      <c r="B99" s="39"/>
      <c r="C99" s="40"/>
      <c r="D99" s="208" t="s">
        <v>125</v>
      </c>
      <c r="E99" s="40"/>
      <c r="F99" s="209" t="s">
        <v>387</v>
      </c>
      <c r="G99" s="40"/>
      <c r="H99" s="40"/>
      <c r="I99" s="210"/>
      <c r="J99" s="40"/>
      <c r="K99" s="40"/>
      <c r="L99" s="44"/>
      <c r="M99" s="211"/>
      <c r="N99" s="212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125</v>
      </c>
      <c r="AU99" s="17" t="s">
        <v>82</v>
      </c>
    </row>
    <row r="100" s="13" customFormat="1">
      <c r="A100" s="13"/>
      <c r="B100" s="226"/>
      <c r="C100" s="227"/>
      <c r="D100" s="228" t="s">
        <v>183</v>
      </c>
      <c r="E100" s="229" t="s">
        <v>19</v>
      </c>
      <c r="F100" s="230" t="s">
        <v>388</v>
      </c>
      <c r="G100" s="227"/>
      <c r="H100" s="231">
        <v>190.80000000000001</v>
      </c>
      <c r="I100" s="232"/>
      <c r="J100" s="227"/>
      <c r="K100" s="227"/>
      <c r="L100" s="233"/>
      <c r="M100" s="234"/>
      <c r="N100" s="235"/>
      <c r="O100" s="235"/>
      <c r="P100" s="235"/>
      <c r="Q100" s="235"/>
      <c r="R100" s="235"/>
      <c r="S100" s="235"/>
      <c r="T100" s="23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37" t="s">
        <v>183</v>
      </c>
      <c r="AU100" s="237" t="s">
        <v>82</v>
      </c>
      <c r="AV100" s="13" t="s">
        <v>82</v>
      </c>
      <c r="AW100" s="13" t="s">
        <v>33</v>
      </c>
      <c r="AX100" s="13" t="s">
        <v>72</v>
      </c>
      <c r="AY100" s="237" t="s">
        <v>117</v>
      </c>
    </row>
    <row r="101" s="2" customFormat="1" ht="66.75" customHeight="1">
      <c r="A101" s="38"/>
      <c r="B101" s="39"/>
      <c r="C101" s="196" t="s">
        <v>131</v>
      </c>
      <c r="D101" s="196" t="s">
        <v>118</v>
      </c>
      <c r="E101" s="197" t="s">
        <v>389</v>
      </c>
      <c r="F101" s="198" t="s">
        <v>390</v>
      </c>
      <c r="G101" s="199" t="s">
        <v>197</v>
      </c>
      <c r="H101" s="200">
        <v>1908</v>
      </c>
      <c r="I101" s="201"/>
      <c r="J101" s="200">
        <f>ROUND(I101*H101,1)</f>
        <v>0</v>
      </c>
      <c r="K101" s="198" t="s">
        <v>122</v>
      </c>
      <c r="L101" s="44"/>
      <c r="M101" s="202" t="s">
        <v>19</v>
      </c>
      <c r="N101" s="203" t="s">
        <v>43</v>
      </c>
      <c r="O101" s="84"/>
      <c r="P101" s="204">
        <f>O101*H101</f>
        <v>0</v>
      </c>
      <c r="Q101" s="204">
        <v>0</v>
      </c>
      <c r="R101" s="204">
        <f>Q101*H101</f>
        <v>0</v>
      </c>
      <c r="S101" s="204">
        <v>0</v>
      </c>
      <c r="T101" s="205">
        <f>S101*H101</f>
        <v>0</v>
      </c>
      <c r="U101" s="38"/>
      <c r="V101" s="38"/>
      <c r="W101" s="38"/>
      <c r="X101" s="38"/>
      <c r="Y101" s="38"/>
      <c r="Z101" s="38"/>
      <c r="AA101" s="38"/>
      <c r="AB101" s="38"/>
      <c r="AC101" s="38"/>
      <c r="AD101" s="38"/>
      <c r="AE101" s="38"/>
      <c r="AR101" s="206" t="s">
        <v>139</v>
      </c>
      <c r="AT101" s="206" t="s">
        <v>118</v>
      </c>
      <c r="AU101" s="206" t="s">
        <v>82</v>
      </c>
      <c r="AY101" s="17" t="s">
        <v>117</v>
      </c>
      <c r="BE101" s="207">
        <f>IF(N101="základní",J101,0)</f>
        <v>0</v>
      </c>
      <c r="BF101" s="207">
        <f>IF(N101="snížená",J101,0)</f>
        <v>0</v>
      </c>
      <c r="BG101" s="207">
        <f>IF(N101="zákl. přenesená",J101,0)</f>
        <v>0</v>
      </c>
      <c r="BH101" s="207">
        <f>IF(N101="sníž. přenesená",J101,0)</f>
        <v>0</v>
      </c>
      <c r="BI101" s="207">
        <f>IF(N101="nulová",J101,0)</f>
        <v>0</v>
      </c>
      <c r="BJ101" s="17" t="s">
        <v>80</v>
      </c>
      <c r="BK101" s="207">
        <f>ROUND(I101*H101,1)</f>
        <v>0</v>
      </c>
      <c r="BL101" s="17" t="s">
        <v>139</v>
      </c>
      <c r="BM101" s="206" t="s">
        <v>391</v>
      </c>
    </row>
    <row r="102" s="2" customFormat="1">
      <c r="A102" s="38"/>
      <c r="B102" s="39"/>
      <c r="C102" s="40"/>
      <c r="D102" s="208" t="s">
        <v>125</v>
      </c>
      <c r="E102" s="40"/>
      <c r="F102" s="209" t="s">
        <v>392</v>
      </c>
      <c r="G102" s="40"/>
      <c r="H102" s="40"/>
      <c r="I102" s="210"/>
      <c r="J102" s="40"/>
      <c r="K102" s="40"/>
      <c r="L102" s="44"/>
      <c r="M102" s="211"/>
      <c r="N102" s="212"/>
      <c r="O102" s="84"/>
      <c r="P102" s="84"/>
      <c r="Q102" s="84"/>
      <c r="R102" s="84"/>
      <c r="S102" s="84"/>
      <c r="T102" s="85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T102" s="17" t="s">
        <v>125</v>
      </c>
      <c r="AU102" s="17" t="s">
        <v>82</v>
      </c>
    </row>
    <row r="103" s="13" customFormat="1">
      <c r="A103" s="13"/>
      <c r="B103" s="226"/>
      <c r="C103" s="227"/>
      <c r="D103" s="228" t="s">
        <v>183</v>
      </c>
      <c r="E103" s="229" t="s">
        <v>19</v>
      </c>
      <c r="F103" s="230" t="s">
        <v>393</v>
      </c>
      <c r="G103" s="227"/>
      <c r="H103" s="231">
        <v>1908</v>
      </c>
      <c r="I103" s="232"/>
      <c r="J103" s="227"/>
      <c r="K103" s="227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183</v>
      </c>
      <c r="AU103" s="237" t="s">
        <v>82</v>
      </c>
      <c r="AV103" s="13" t="s">
        <v>82</v>
      </c>
      <c r="AW103" s="13" t="s">
        <v>33</v>
      </c>
      <c r="AX103" s="13" t="s">
        <v>72</v>
      </c>
      <c r="AY103" s="237" t="s">
        <v>117</v>
      </c>
    </row>
    <row r="104" s="2" customFormat="1" ht="44.25" customHeight="1">
      <c r="A104" s="38"/>
      <c r="B104" s="39"/>
      <c r="C104" s="196" t="s">
        <v>139</v>
      </c>
      <c r="D104" s="196" t="s">
        <v>118</v>
      </c>
      <c r="E104" s="197" t="s">
        <v>394</v>
      </c>
      <c r="F104" s="198" t="s">
        <v>366</v>
      </c>
      <c r="G104" s="199" t="s">
        <v>205</v>
      </c>
      <c r="H104" s="200">
        <v>372.06</v>
      </c>
      <c r="I104" s="201"/>
      <c r="J104" s="200">
        <f>ROUND(I104*H104,1)</f>
        <v>0</v>
      </c>
      <c r="K104" s="198" t="s">
        <v>122</v>
      </c>
      <c r="L104" s="44"/>
      <c r="M104" s="202" t="s">
        <v>19</v>
      </c>
      <c r="N104" s="203" t="s">
        <v>43</v>
      </c>
      <c r="O104" s="84"/>
      <c r="P104" s="204">
        <f>O104*H104</f>
        <v>0</v>
      </c>
      <c r="Q104" s="204">
        <v>0</v>
      </c>
      <c r="R104" s="204">
        <f>Q104*H104</f>
        <v>0</v>
      </c>
      <c r="S104" s="204">
        <v>0</v>
      </c>
      <c r="T104" s="20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6" t="s">
        <v>139</v>
      </c>
      <c r="AT104" s="206" t="s">
        <v>118</v>
      </c>
      <c r="AU104" s="206" t="s">
        <v>82</v>
      </c>
      <c r="AY104" s="17" t="s">
        <v>117</v>
      </c>
      <c r="BE104" s="207">
        <f>IF(N104="základní",J104,0)</f>
        <v>0</v>
      </c>
      <c r="BF104" s="207">
        <f>IF(N104="snížená",J104,0)</f>
        <v>0</v>
      </c>
      <c r="BG104" s="207">
        <f>IF(N104="zákl. přenesená",J104,0)</f>
        <v>0</v>
      </c>
      <c r="BH104" s="207">
        <f>IF(N104="sníž. přenesená",J104,0)</f>
        <v>0</v>
      </c>
      <c r="BI104" s="207">
        <f>IF(N104="nulová",J104,0)</f>
        <v>0</v>
      </c>
      <c r="BJ104" s="17" t="s">
        <v>80</v>
      </c>
      <c r="BK104" s="207">
        <f>ROUND(I104*H104,1)</f>
        <v>0</v>
      </c>
      <c r="BL104" s="17" t="s">
        <v>139</v>
      </c>
      <c r="BM104" s="206" t="s">
        <v>395</v>
      </c>
    </row>
    <row r="105" s="2" customFormat="1">
      <c r="A105" s="38"/>
      <c r="B105" s="39"/>
      <c r="C105" s="40"/>
      <c r="D105" s="208" t="s">
        <v>125</v>
      </c>
      <c r="E105" s="40"/>
      <c r="F105" s="209" t="s">
        <v>396</v>
      </c>
      <c r="G105" s="40"/>
      <c r="H105" s="40"/>
      <c r="I105" s="210"/>
      <c r="J105" s="40"/>
      <c r="K105" s="40"/>
      <c r="L105" s="44"/>
      <c r="M105" s="211"/>
      <c r="N105" s="212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125</v>
      </c>
      <c r="AU105" s="17" t="s">
        <v>82</v>
      </c>
    </row>
    <row r="106" s="13" customFormat="1">
      <c r="A106" s="13"/>
      <c r="B106" s="226"/>
      <c r="C106" s="227"/>
      <c r="D106" s="228" t="s">
        <v>183</v>
      </c>
      <c r="E106" s="229" t="s">
        <v>19</v>
      </c>
      <c r="F106" s="230" t="s">
        <v>397</v>
      </c>
      <c r="G106" s="227"/>
      <c r="H106" s="231">
        <v>372.06</v>
      </c>
      <c r="I106" s="232"/>
      <c r="J106" s="227"/>
      <c r="K106" s="227"/>
      <c r="L106" s="233"/>
      <c r="M106" s="234"/>
      <c r="N106" s="235"/>
      <c r="O106" s="235"/>
      <c r="P106" s="235"/>
      <c r="Q106" s="235"/>
      <c r="R106" s="235"/>
      <c r="S106" s="235"/>
      <c r="T106" s="23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7" t="s">
        <v>183</v>
      </c>
      <c r="AU106" s="237" t="s">
        <v>82</v>
      </c>
      <c r="AV106" s="13" t="s">
        <v>82</v>
      </c>
      <c r="AW106" s="13" t="s">
        <v>33</v>
      </c>
      <c r="AX106" s="13" t="s">
        <v>72</v>
      </c>
      <c r="AY106" s="237" t="s">
        <v>117</v>
      </c>
    </row>
    <row r="107" s="2" customFormat="1" ht="44.25" customHeight="1">
      <c r="A107" s="38"/>
      <c r="B107" s="39"/>
      <c r="C107" s="196" t="s">
        <v>144</v>
      </c>
      <c r="D107" s="196" t="s">
        <v>118</v>
      </c>
      <c r="E107" s="197" t="s">
        <v>398</v>
      </c>
      <c r="F107" s="198" t="s">
        <v>399</v>
      </c>
      <c r="G107" s="199" t="s">
        <v>197</v>
      </c>
      <c r="H107" s="200">
        <v>4.2000000000000002</v>
      </c>
      <c r="I107" s="201"/>
      <c r="J107" s="200">
        <f>ROUND(I107*H107,1)</f>
        <v>0</v>
      </c>
      <c r="K107" s="198" t="s">
        <v>122</v>
      </c>
      <c r="L107" s="44"/>
      <c r="M107" s="202" t="s">
        <v>19</v>
      </c>
      <c r="N107" s="203" t="s">
        <v>43</v>
      </c>
      <c r="O107" s="84"/>
      <c r="P107" s="204">
        <f>O107*H107</f>
        <v>0</v>
      </c>
      <c r="Q107" s="204">
        <v>0</v>
      </c>
      <c r="R107" s="204">
        <f>Q107*H107</f>
        <v>0</v>
      </c>
      <c r="S107" s="204">
        <v>0</v>
      </c>
      <c r="T107" s="205">
        <f>S107*H107</f>
        <v>0</v>
      </c>
      <c r="U107" s="38"/>
      <c r="V107" s="38"/>
      <c r="W107" s="38"/>
      <c r="X107" s="38"/>
      <c r="Y107" s="38"/>
      <c r="Z107" s="38"/>
      <c r="AA107" s="38"/>
      <c r="AB107" s="38"/>
      <c r="AC107" s="38"/>
      <c r="AD107" s="38"/>
      <c r="AE107" s="38"/>
      <c r="AR107" s="206" t="s">
        <v>139</v>
      </c>
      <c r="AT107" s="206" t="s">
        <v>118</v>
      </c>
      <c r="AU107" s="206" t="s">
        <v>82</v>
      </c>
      <c r="AY107" s="17" t="s">
        <v>117</v>
      </c>
      <c r="BE107" s="207">
        <f>IF(N107="základní",J107,0)</f>
        <v>0</v>
      </c>
      <c r="BF107" s="207">
        <f>IF(N107="snížená",J107,0)</f>
        <v>0</v>
      </c>
      <c r="BG107" s="207">
        <f>IF(N107="zákl. přenesená",J107,0)</f>
        <v>0</v>
      </c>
      <c r="BH107" s="207">
        <f>IF(N107="sníž. přenesená",J107,0)</f>
        <v>0</v>
      </c>
      <c r="BI107" s="207">
        <f>IF(N107="nulová",J107,0)</f>
        <v>0</v>
      </c>
      <c r="BJ107" s="17" t="s">
        <v>80</v>
      </c>
      <c r="BK107" s="207">
        <f>ROUND(I107*H107,1)</f>
        <v>0</v>
      </c>
      <c r="BL107" s="17" t="s">
        <v>139</v>
      </c>
      <c r="BM107" s="206" t="s">
        <v>400</v>
      </c>
    </row>
    <row r="108" s="2" customFormat="1">
      <c r="A108" s="38"/>
      <c r="B108" s="39"/>
      <c r="C108" s="40"/>
      <c r="D108" s="208" t="s">
        <v>125</v>
      </c>
      <c r="E108" s="40"/>
      <c r="F108" s="209" t="s">
        <v>401</v>
      </c>
      <c r="G108" s="40"/>
      <c r="H108" s="40"/>
      <c r="I108" s="210"/>
      <c r="J108" s="40"/>
      <c r="K108" s="40"/>
      <c r="L108" s="44"/>
      <c r="M108" s="211"/>
      <c r="N108" s="212"/>
      <c r="O108" s="84"/>
      <c r="P108" s="84"/>
      <c r="Q108" s="84"/>
      <c r="R108" s="84"/>
      <c r="S108" s="84"/>
      <c r="T108" s="85"/>
      <c r="U108" s="38"/>
      <c r="V108" s="38"/>
      <c r="W108" s="38"/>
      <c r="X108" s="38"/>
      <c r="Y108" s="38"/>
      <c r="Z108" s="38"/>
      <c r="AA108" s="38"/>
      <c r="AB108" s="38"/>
      <c r="AC108" s="38"/>
      <c r="AD108" s="38"/>
      <c r="AE108" s="38"/>
      <c r="AT108" s="17" t="s">
        <v>125</v>
      </c>
      <c r="AU108" s="17" t="s">
        <v>82</v>
      </c>
    </row>
    <row r="109" s="15" customFormat="1">
      <c r="A109" s="15"/>
      <c r="B109" s="249"/>
      <c r="C109" s="250"/>
      <c r="D109" s="228" t="s">
        <v>183</v>
      </c>
      <c r="E109" s="251" t="s">
        <v>19</v>
      </c>
      <c r="F109" s="252" t="s">
        <v>380</v>
      </c>
      <c r="G109" s="250"/>
      <c r="H109" s="251" t="s">
        <v>19</v>
      </c>
      <c r="I109" s="253"/>
      <c r="J109" s="250"/>
      <c r="K109" s="250"/>
      <c r="L109" s="254"/>
      <c r="M109" s="255"/>
      <c r="N109" s="256"/>
      <c r="O109" s="256"/>
      <c r="P109" s="256"/>
      <c r="Q109" s="256"/>
      <c r="R109" s="256"/>
      <c r="S109" s="256"/>
      <c r="T109" s="257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15"/>
      <c r="AT109" s="258" t="s">
        <v>183</v>
      </c>
      <c r="AU109" s="258" t="s">
        <v>82</v>
      </c>
      <c r="AV109" s="15" t="s">
        <v>80</v>
      </c>
      <c r="AW109" s="15" t="s">
        <v>33</v>
      </c>
      <c r="AX109" s="15" t="s">
        <v>72</v>
      </c>
      <c r="AY109" s="258" t="s">
        <v>117</v>
      </c>
    </row>
    <row r="110" s="13" customFormat="1">
      <c r="A110" s="13"/>
      <c r="B110" s="226"/>
      <c r="C110" s="227"/>
      <c r="D110" s="228" t="s">
        <v>183</v>
      </c>
      <c r="E110" s="229" t="s">
        <v>19</v>
      </c>
      <c r="F110" s="230" t="s">
        <v>402</v>
      </c>
      <c r="G110" s="227"/>
      <c r="H110" s="231">
        <v>2.1000000000000001</v>
      </c>
      <c r="I110" s="232"/>
      <c r="J110" s="227"/>
      <c r="K110" s="227"/>
      <c r="L110" s="233"/>
      <c r="M110" s="234"/>
      <c r="N110" s="235"/>
      <c r="O110" s="235"/>
      <c r="P110" s="235"/>
      <c r="Q110" s="235"/>
      <c r="R110" s="235"/>
      <c r="S110" s="235"/>
      <c r="T110" s="236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7" t="s">
        <v>183</v>
      </c>
      <c r="AU110" s="237" t="s">
        <v>82</v>
      </c>
      <c r="AV110" s="13" t="s">
        <v>82</v>
      </c>
      <c r="AW110" s="13" t="s">
        <v>33</v>
      </c>
      <c r="AX110" s="13" t="s">
        <v>72</v>
      </c>
      <c r="AY110" s="237" t="s">
        <v>117</v>
      </c>
    </row>
    <row r="111" s="15" customFormat="1">
      <c r="A111" s="15"/>
      <c r="B111" s="249"/>
      <c r="C111" s="250"/>
      <c r="D111" s="228" t="s">
        <v>183</v>
      </c>
      <c r="E111" s="251" t="s">
        <v>19</v>
      </c>
      <c r="F111" s="252" t="s">
        <v>382</v>
      </c>
      <c r="G111" s="250"/>
      <c r="H111" s="251" t="s">
        <v>19</v>
      </c>
      <c r="I111" s="253"/>
      <c r="J111" s="250"/>
      <c r="K111" s="250"/>
      <c r="L111" s="254"/>
      <c r="M111" s="255"/>
      <c r="N111" s="256"/>
      <c r="O111" s="256"/>
      <c r="P111" s="256"/>
      <c r="Q111" s="256"/>
      <c r="R111" s="256"/>
      <c r="S111" s="256"/>
      <c r="T111" s="257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15"/>
      <c r="AT111" s="258" t="s">
        <v>183</v>
      </c>
      <c r="AU111" s="258" t="s">
        <v>82</v>
      </c>
      <c r="AV111" s="15" t="s">
        <v>80</v>
      </c>
      <c r="AW111" s="15" t="s">
        <v>33</v>
      </c>
      <c r="AX111" s="15" t="s">
        <v>72</v>
      </c>
      <c r="AY111" s="258" t="s">
        <v>117</v>
      </c>
    </row>
    <row r="112" s="13" customFormat="1">
      <c r="A112" s="13"/>
      <c r="B112" s="226"/>
      <c r="C112" s="227"/>
      <c r="D112" s="228" t="s">
        <v>183</v>
      </c>
      <c r="E112" s="229" t="s">
        <v>19</v>
      </c>
      <c r="F112" s="230" t="s">
        <v>402</v>
      </c>
      <c r="G112" s="227"/>
      <c r="H112" s="231">
        <v>2.1000000000000001</v>
      </c>
      <c r="I112" s="232"/>
      <c r="J112" s="227"/>
      <c r="K112" s="227"/>
      <c r="L112" s="233"/>
      <c r="M112" s="234"/>
      <c r="N112" s="235"/>
      <c r="O112" s="235"/>
      <c r="P112" s="235"/>
      <c r="Q112" s="235"/>
      <c r="R112" s="235"/>
      <c r="S112" s="235"/>
      <c r="T112" s="236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T112" s="237" t="s">
        <v>183</v>
      </c>
      <c r="AU112" s="237" t="s">
        <v>82</v>
      </c>
      <c r="AV112" s="13" t="s">
        <v>82</v>
      </c>
      <c r="AW112" s="13" t="s">
        <v>33</v>
      </c>
      <c r="AX112" s="13" t="s">
        <v>72</v>
      </c>
      <c r="AY112" s="237" t="s">
        <v>117</v>
      </c>
    </row>
    <row r="113" s="2" customFormat="1" ht="33" customHeight="1">
      <c r="A113" s="38"/>
      <c r="B113" s="39"/>
      <c r="C113" s="196" t="s">
        <v>149</v>
      </c>
      <c r="D113" s="196" t="s">
        <v>118</v>
      </c>
      <c r="E113" s="197" t="s">
        <v>208</v>
      </c>
      <c r="F113" s="198" t="s">
        <v>209</v>
      </c>
      <c r="G113" s="199" t="s">
        <v>180</v>
      </c>
      <c r="H113" s="200">
        <v>51.25</v>
      </c>
      <c r="I113" s="201"/>
      <c r="J113" s="200">
        <f>ROUND(I113*H113,1)</f>
        <v>0</v>
      </c>
      <c r="K113" s="198" t="s">
        <v>122</v>
      </c>
      <c r="L113" s="44"/>
      <c r="M113" s="202" t="s">
        <v>19</v>
      </c>
      <c r="N113" s="203" t="s">
        <v>43</v>
      </c>
      <c r="O113" s="84"/>
      <c r="P113" s="204">
        <f>O113*H113</f>
        <v>0</v>
      </c>
      <c r="Q113" s="204">
        <v>0</v>
      </c>
      <c r="R113" s="204">
        <f>Q113*H113</f>
        <v>0</v>
      </c>
      <c r="S113" s="204">
        <v>0</v>
      </c>
      <c r="T113" s="205">
        <f>S113*H113</f>
        <v>0</v>
      </c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R113" s="206" t="s">
        <v>139</v>
      </c>
      <c r="AT113" s="206" t="s">
        <v>118</v>
      </c>
      <c r="AU113" s="206" t="s">
        <v>82</v>
      </c>
      <c r="AY113" s="17" t="s">
        <v>117</v>
      </c>
      <c r="BE113" s="207">
        <f>IF(N113="základní",J113,0)</f>
        <v>0</v>
      </c>
      <c r="BF113" s="207">
        <f>IF(N113="snížená",J113,0)</f>
        <v>0</v>
      </c>
      <c r="BG113" s="207">
        <f>IF(N113="zákl. přenesená",J113,0)</f>
        <v>0</v>
      </c>
      <c r="BH113" s="207">
        <f>IF(N113="sníž. přenesená",J113,0)</f>
        <v>0</v>
      </c>
      <c r="BI113" s="207">
        <f>IF(N113="nulová",J113,0)</f>
        <v>0</v>
      </c>
      <c r="BJ113" s="17" t="s">
        <v>80</v>
      </c>
      <c r="BK113" s="207">
        <f>ROUND(I113*H113,1)</f>
        <v>0</v>
      </c>
      <c r="BL113" s="17" t="s">
        <v>139</v>
      </c>
      <c r="BM113" s="206" t="s">
        <v>403</v>
      </c>
    </row>
    <row r="114" s="2" customFormat="1">
      <c r="A114" s="38"/>
      <c r="B114" s="39"/>
      <c r="C114" s="40"/>
      <c r="D114" s="208" t="s">
        <v>125</v>
      </c>
      <c r="E114" s="40"/>
      <c r="F114" s="209" t="s">
        <v>211</v>
      </c>
      <c r="G114" s="40"/>
      <c r="H114" s="40"/>
      <c r="I114" s="210"/>
      <c r="J114" s="40"/>
      <c r="K114" s="40"/>
      <c r="L114" s="44"/>
      <c r="M114" s="211"/>
      <c r="N114" s="212"/>
      <c r="O114" s="84"/>
      <c r="P114" s="84"/>
      <c r="Q114" s="84"/>
      <c r="R114" s="84"/>
      <c r="S114" s="84"/>
      <c r="T114" s="85"/>
      <c r="U114" s="38"/>
      <c r="V114" s="38"/>
      <c r="W114" s="38"/>
      <c r="X114" s="38"/>
      <c r="Y114" s="38"/>
      <c r="Z114" s="38"/>
      <c r="AA114" s="38"/>
      <c r="AB114" s="38"/>
      <c r="AC114" s="38"/>
      <c r="AD114" s="38"/>
      <c r="AE114" s="38"/>
      <c r="AT114" s="17" t="s">
        <v>125</v>
      </c>
      <c r="AU114" s="17" t="s">
        <v>82</v>
      </c>
    </row>
    <row r="115" s="15" customFormat="1">
      <c r="A115" s="15"/>
      <c r="B115" s="249"/>
      <c r="C115" s="250"/>
      <c r="D115" s="228" t="s">
        <v>183</v>
      </c>
      <c r="E115" s="251" t="s">
        <v>19</v>
      </c>
      <c r="F115" s="252" t="s">
        <v>380</v>
      </c>
      <c r="G115" s="250"/>
      <c r="H115" s="251" t="s">
        <v>19</v>
      </c>
      <c r="I115" s="253"/>
      <c r="J115" s="250"/>
      <c r="K115" s="250"/>
      <c r="L115" s="254"/>
      <c r="M115" s="255"/>
      <c r="N115" s="256"/>
      <c r="O115" s="256"/>
      <c r="P115" s="256"/>
      <c r="Q115" s="256"/>
      <c r="R115" s="256"/>
      <c r="S115" s="256"/>
      <c r="T115" s="257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15"/>
      <c r="AT115" s="258" t="s">
        <v>183</v>
      </c>
      <c r="AU115" s="258" t="s">
        <v>82</v>
      </c>
      <c r="AV115" s="15" t="s">
        <v>80</v>
      </c>
      <c r="AW115" s="15" t="s">
        <v>33</v>
      </c>
      <c r="AX115" s="15" t="s">
        <v>72</v>
      </c>
      <c r="AY115" s="258" t="s">
        <v>117</v>
      </c>
    </row>
    <row r="116" s="13" customFormat="1">
      <c r="A116" s="13"/>
      <c r="B116" s="226"/>
      <c r="C116" s="227"/>
      <c r="D116" s="228" t="s">
        <v>183</v>
      </c>
      <c r="E116" s="229" t="s">
        <v>19</v>
      </c>
      <c r="F116" s="230" t="s">
        <v>404</v>
      </c>
      <c r="G116" s="227"/>
      <c r="H116" s="231">
        <v>21</v>
      </c>
      <c r="I116" s="232"/>
      <c r="J116" s="227"/>
      <c r="K116" s="227"/>
      <c r="L116" s="233"/>
      <c r="M116" s="234"/>
      <c r="N116" s="235"/>
      <c r="O116" s="235"/>
      <c r="P116" s="235"/>
      <c r="Q116" s="235"/>
      <c r="R116" s="235"/>
      <c r="S116" s="235"/>
      <c r="T116" s="236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T116" s="237" t="s">
        <v>183</v>
      </c>
      <c r="AU116" s="237" t="s">
        <v>82</v>
      </c>
      <c r="AV116" s="13" t="s">
        <v>82</v>
      </c>
      <c r="AW116" s="13" t="s">
        <v>33</v>
      </c>
      <c r="AX116" s="13" t="s">
        <v>72</v>
      </c>
      <c r="AY116" s="237" t="s">
        <v>117</v>
      </c>
    </row>
    <row r="117" s="13" customFormat="1">
      <c r="A117" s="13"/>
      <c r="B117" s="226"/>
      <c r="C117" s="227"/>
      <c r="D117" s="228" t="s">
        <v>183</v>
      </c>
      <c r="E117" s="229" t="s">
        <v>19</v>
      </c>
      <c r="F117" s="230" t="s">
        <v>405</v>
      </c>
      <c r="G117" s="227"/>
      <c r="H117" s="231">
        <v>4.5</v>
      </c>
      <c r="I117" s="232"/>
      <c r="J117" s="227"/>
      <c r="K117" s="227"/>
      <c r="L117" s="233"/>
      <c r="M117" s="234"/>
      <c r="N117" s="235"/>
      <c r="O117" s="235"/>
      <c r="P117" s="235"/>
      <c r="Q117" s="235"/>
      <c r="R117" s="235"/>
      <c r="S117" s="235"/>
      <c r="T117" s="236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7" t="s">
        <v>183</v>
      </c>
      <c r="AU117" s="237" t="s">
        <v>82</v>
      </c>
      <c r="AV117" s="13" t="s">
        <v>82</v>
      </c>
      <c r="AW117" s="13" t="s">
        <v>33</v>
      </c>
      <c r="AX117" s="13" t="s">
        <v>72</v>
      </c>
      <c r="AY117" s="237" t="s">
        <v>117</v>
      </c>
    </row>
    <row r="118" s="15" customFormat="1">
      <c r="A118" s="15"/>
      <c r="B118" s="249"/>
      <c r="C118" s="250"/>
      <c r="D118" s="228" t="s">
        <v>183</v>
      </c>
      <c r="E118" s="251" t="s">
        <v>19</v>
      </c>
      <c r="F118" s="252" t="s">
        <v>382</v>
      </c>
      <c r="G118" s="250"/>
      <c r="H118" s="251" t="s">
        <v>19</v>
      </c>
      <c r="I118" s="253"/>
      <c r="J118" s="250"/>
      <c r="K118" s="250"/>
      <c r="L118" s="254"/>
      <c r="M118" s="255"/>
      <c r="N118" s="256"/>
      <c r="O118" s="256"/>
      <c r="P118" s="256"/>
      <c r="Q118" s="256"/>
      <c r="R118" s="256"/>
      <c r="S118" s="256"/>
      <c r="T118" s="257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15"/>
      <c r="AT118" s="258" t="s">
        <v>183</v>
      </c>
      <c r="AU118" s="258" t="s">
        <v>82</v>
      </c>
      <c r="AV118" s="15" t="s">
        <v>80</v>
      </c>
      <c r="AW118" s="15" t="s">
        <v>33</v>
      </c>
      <c r="AX118" s="15" t="s">
        <v>72</v>
      </c>
      <c r="AY118" s="258" t="s">
        <v>117</v>
      </c>
    </row>
    <row r="119" s="13" customFormat="1">
      <c r="A119" s="13"/>
      <c r="B119" s="226"/>
      <c r="C119" s="227"/>
      <c r="D119" s="228" t="s">
        <v>183</v>
      </c>
      <c r="E119" s="229" t="s">
        <v>19</v>
      </c>
      <c r="F119" s="230" t="s">
        <v>406</v>
      </c>
      <c r="G119" s="227"/>
      <c r="H119" s="231">
        <v>21.25</v>
      </c>
      <c r="I119" s="232"/>
      <c r="J119" s="227"/>
      <c r="K119" s="227"/>
      <c r="L119" s="233"/>
      <c r="M119" s="234"/>
      <c r="N119" s="235"/>
      <c r="O119" s="235"/>
      <c r="P119" s="235"/>
      <c r="Q119" s="235"/>
      <c r="R119" s="235"/>
      <c r="S119" s="235"/>
      <c r="T119" s="236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T119" s="237" t="s">
        <v>183</v>
      </c>
      <c r="AU119" s="237" t="s">
        <v>82</v>
      </c>
      <c r="AV119" s="13" t="s">
        <v>82</v>
      </c>
      <c r="AW119" s="13" t="s">
        <v>33</v>
      </c>
      <c r="AX119" s="13" t="s">
        <v>72</v>
      </c>
      <c r="AY119" s="237" t="s">
        <v>117</v>
      </c>
    </row>
    <row r="120" s="13" customFormat="1">
      <c r="A120" s="13"/>
      <c r="B120" s="226"/>
      <c r="C120" s="227"/>
      <c r="D120" s="228" t="s">
        <v>183</v>
      </c>
      <c r="E120" s="229" t="s">
        <v>19</v>
      </c>
      <c r="F120" s="230" t="s">
        <v>405</v>
      </c>
      <c r="G120" s="227"/>
      <c r="H120" s="231">
        <v>4.5</v>
      </c>
      <c r="I120" s="232"/>
      <c r="J120" s="227"/>
      <c r="K120" s="227"/>
      <c r="L120" s="233"/>
      <c r="M120" s="234"/>
      <c r="N120" s="235"/>
      <c r="O120" s="235"/>
      <c r="P120" s="235"/>
      <c r="Q120" s="235"/>
      <c r="R120" s="235"/>
      <c r="S120" s="235"/>
      <c r="T120" s="236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7" t="s">
        <v>183</v>
      </c>
      <c r="AU120" s="237" t="s">
        <v>82</v>
      </c>
      <c r="AV120" s="13" t="s">
        <v>82</v>
      </c>
      <c r="AW120" s="13" t="s">
        <v>33</v>
      </c>
      <c r="AX120" s="13" t="s">
        <v>72</v>
      </c>
      <c r="AY120" s="237" t="s">
        <v>117</v>
      </c>
    </row>
    <row r="121" s="11" customFormat="1" ht="22.8" customHeight="1">
      <c r="A121" s="11"/>
      <c r="B121" s="182"/>
      <c r="C121" s="183"/>
      <c r="D121" s="184" t="s">
        <v>71</v>
      </c>
      <c r="E121" s="224" t="s">
        <v>82</v>
      </c>
      <c r="F121" s="224" t="s">
        <v>407</v>
      </c>
      <c r="G121" s="183"/>
      <c r="H121" s="183"/>
      <c r="I121" s="186"/>
      <c r="J121" s="225">
        <f>BK121</f>
        <v>0</v>
      </c>
      <c r="K121" s="183"/>
      <c r="L121" s="188"/>
      <c r="M121" s="189"/>
      <c r="N121" s="190"/>
      <c r="O121" s="190"/>
      <c r="P121" s="191">
        <f>SUM(P122:P151)</f>
        <v>0</v>
      </c>
      <c r="Q121" s="190"/>
      <c r="R121" s="191">
        <f>SUM(R122:R151)</f>
        <v>26.373761999999999</v>
      </c>
      <c r="S121" s="190"/>
      <c r="T121" s="192">
        <f>SUM(T122:T151)</f>
        <v>0</v>
      </c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R121" s="193" t="s">
        <v>80</v>
      </c>
      <c r="AT121" s="194" t="s">
        <v>71</v>
      </c>
      <c r="AU121" s="194" t="s">
        <v>80</v>
      </c>
      <c r="AY121" s="193" t="s">
        <v>117</v>
      </c>
      <c r="BK121" s="195">
        <f>SUM(BK122:BK151)</f>
        <v>0</v>
      </c>
    </row>
    <row r="122" s="2" customFormat="1" ht="37.8" customHeight="1">
      <c r="A122" s="38"/>
      <c r="B122" s="39"/>
      <c r="C122" s="196" t="s">
        <v>154</v>
      </c>
      <c r="D122" s="196" t="s">
        <v>118</v>
      </c>
      <c r="E122" s="197" t="s">
        <v>408</v>
      </c>
      <c r="F122" s="198" t="s">
        <v>409</v>
      </c>
      <c r="G122" s="199" t="s">
        <v>197</v>
      </c>
      <c r="H122" s="200">
        <v>1.2</v>
      </c>
      <c r="I122" s="201"/>
      <c r="J122" s="200">
        <f>ROUND(I122*H122,1)</f>
        <v>0</v>
      </c>
      <c r="K122" s="198" t="s">
        <v>122</v>
      </c>
      <c r="L122" s="44"/>
      <c r="M122" s="202" t="s">
        <v>19</v>
      </c>
      <c r="N122" s="203" t="s">
        <v>43</v>
      </c>
      <c r="O122" s="84"/>
      <c r="P122" s="204">
        <f>O122*H122</f>
        <v>0</v>
      </c>
      <c r="Q122" s="204">
        <v>1.98</v>
      </c>
      <c r="R122" s="204">
        <f>Q122*H122</f>
        <v>2.3759999999999999</v>
      </c>
      <c r="S122" s="204">
        <v>0</v>
      </c>
      <c r="T122" s="205">
        <f>S122*H122</f>
        <v>0</v>
      </c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R122" s="206" t="s">
        <v>139</v>
      </c>
      <c r="AT122" s="206" t="s">
        <v>118</v>
      </c>
      <c r="AU122" s="206" t="s">
        <v>82</v>
      </c>
      <c r="AY122" s="17" t="s">
        <v>117</v>
      </c>
      <c r="BE122" s="207">
        <f>IF(N122="základní",J122,0)</f>
        <v>0</v>
      </c>
      <c r="BF122" s="207">
        <f>IF(N122="snížená",J122,0)</f>
        <v>0</v>
      </c>
      <c r="BG122" s="207">
        <f>IF(N122="zákl. přenesená",J122,0)</f>
        <v>0</v>
      </c>
      <c r="BH122" s="207">
        <f>IF(N122="sníž. přenesená",J122,0)</f>
        <v>0</v>
      </c>
      <c r="BI122" s="207">
        <f>IF(N122="nulová",J122,0)</f>
        <v>0</v>
      </c>
      <c r="BJ122" s="17" t="s">
        <v>80</v>
      </c>
      <c r="BK122" s="207">
        <f>ROUND(I122*H122,1)</f>
        <v>0</v>
      </c>
      <c r="BL122" s="17" t="s">
        <v>139</v>
      </c>
      <c r="BM122" s="206" t="s">
        <v>410</v>
      </c>
    </row>
    <row r="123" s="2" customFormat="1">
      <c r="A123" s="38"/>
      <c r="B123" s="39"/>
      <c r="C123" s="40"/>
      <c r="D123" s="208" t="s">
        <v>125</v>
      </c>
      <c r="E123" s="40"/>
      <c r="F123" s="209" t="s">
        <v>411</v>
      </c>
      <c r="G123" s="40"/>
      <c r="H123" s="40"/>
      <c r="I123" s="210"/>
      <c r="J123" s="40"/>
      <c r="K123" s="40"/>
      <c r="L123" s="44"/>
      <c r="M123" s="211"/>
      <c r="N123" s="212"/>
      <c r="O123" s="84"/>
      <c r="P123" s="84"/>
      <c r="Q123" s="84"/>
      <c r="R123" s="84"/>
      <c r="S123" s="84"/>
      <c r="T123" s="85"/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T123" s="17" t="s">
        <v>125</v>
      </c>
      <c r="AU123" s="17" t="s">
        <v>82</v>
      </c>
    </row>
    <row r="124" s="15" customFormat="1">
      <c r="A124" s="15"/>
      <c r="B124" s="249"/>
      <c r="C124" s="250"/>
      <c r="D124" s="228" t="s">
        <v>183</v>
      </c>
      <c r="E124" s="251" t="s">
        <v>19</v>
      </c>
      <c r="F124" s="252" t="s">
        <v>380</v>
      </c>
      <c r="G124" s="250"/>
      <c r="H124" s="251" t="s">
        <v>19</v>
      </c>
      <c r="I124" s="253"/>
      <c r="J124" s="250"/>
      <c r="K124" s="250"/>
      <c r="L124" s="254"/>
      <c r="M124" s="255"/>
      <c r="N124" s="256"/>
      <c r="O124" s="256"/>
      <c r="P124" s="256"/>
      <c r="Q124" s="256"/>
      <c r="R124" s="256"/>
      <c r="S124" s="256"/>
      <c r="T124" s="257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15"/>
      <c r="AT124" s="258" t="s">
        <v>183</v>
      </c>
      <c r="AU124" s="258" t="s">
        <v>82</v>
      </c>
      <c r="AV124" s="15" t="s">
        <v>80</v>
      </c>
      <c r="AW124" s="15" t="s">
        <v>33</v>
      </c>
      <c r="AX124" s="15" t="s">
        <v>72</v>
      </c>
      <c r="AY124" s="258" t="s">
        <v>117</v>
      </c>
    </row>
    <row r="125" s="13" customFormat="1">
      <c r="A125" s="13"/>
      <c r="B125" s="226"/>
      <c r="C125" s="227"/>
      <c r="D125" s="228" t="s">
        <v>183</v>
      </c>
      <c r="E125" s="229" t="s">
        <v>19</v>
      </c>
      <c r="F125" s="230" t="s">
        <v>412</v>
      </c>
      <c r="G125" s="227"/>
      <c r="H125" s="231">
        <v>0.59999999999999998</v>
      </c>
      <c r="I125" s="232"/>
      <c r="J125" s="227"/>
      <c r="K125" s="227"/>
      <c r="L125" s="233"/>
      <c r="M125" s="234"/>
      <c r="N125" s="235"/>
      <c r="O125" s="235"/>
      <c r="P125" s="235"/>
      <c r="Q125" s="235"/>
      <c r="R125" s="235"/>
      <c r="S125" s="235"/>
      <c r="T125" s="236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7" t="s">
        <v>183</v>
      </c>
      <c r="AU125" s="237" t="s">
        <v>82</v>
      </c>
      <c r="AV125" s="13" t="s">
        <v>82</v>
      </c>
      <c r="AW125" s="13" t="s">
        <v>33</v>
      </c>
      <c r="AX125" s="13" t="s">
        <v>72</v>
      </c>
      <c r="AY125" s="237" t="s">
        <v>117</v>
      </c>
    </row>
    <row r="126" s="15" customFormat="1">
      <c r="A126" s="15"/>
      <c r="B126" s="249"/>
      <c r="C126" s="250"/>
      <c r="D126" s="228" t="s">
        <v>183</v>
      </c>
      <c r="E126" s="251" t="s">
        <v>19</v>
      </c>
      <c r="F126" s="252" t="s">
        <v>382</v>
      </c>
      <c r="G126" s="250"/>
      <c r="H126" s="251" t="s">
        <v>19</v>
      </c>
      <c r="I126" s="253"/>
      <c r="J126" s="250"/>
      <c r="K126" s="250"/>
      <c r="L126" s="254"/>
      <c r="M126" s="255"/>
      <c r="N126" s="256"/>
      <c r="O126" s="256"/>
      <c r="P126" s="256"/>
      <c r="Q126" s="256"/>
      <c r="R126" s="256"/>
      <c r="S126" s="256"/>
      <c r="T126" s="257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15"/>
      <c r="AT126" s="258" t="s">
        <v>183</v>
      </c>
      <c r="AU126" s="258" t="s">
        <v>82</v>
      </c>
      <c r="AV126" s="15" t="s">
        <v>80</v>
      </c>
      <c r="AW126" s="15" t="s">
        <v>33</v>
      </c>
      <c r="AX126" s="15" t="s">
        <v>72</v>
      </c>
      <c r="AY126" s="258" t="s">
        <v>117</v>
      </c>
    </row>
    <row r="127" s="13" customFormat="1">
      <c r="A127" s="13"/>
      <c r="B127" s="226"/>
      <c r="C127" s="227"/>
      <c r="D127" s="228" t="s">
        <v>183</v>
      </c>
      <c r="E127" s="229" t="s">
        <v>19</v>
      </c>
      <c r="F127" s="230" t="s">
        <v>412</v>
      </c>
      <c r="G127" s="227"/>
      <c r="H127" s="231">
        <v>0.59999999999999998</v>
      </c>
      <c r="I127" s="232"/>
      <c r="J127" s="227"/>
      <c r="K127" s="227"/>
      <c r="L127" s="233"/>
      <c r="M127" s="234"/>
      <c r="N127" s="235"/>
      <c r="O127" s="235"/>
      <c r="P127" s="235"/>
      <c r="Q127" s="235"/>
      <c r="R127" s="235"/>
      <c r="S127" s="235"/>
      <c r="T127" s="236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7" t="s">
        <v>183</v>
      </c>
      <c r="AU127" s="237" t="s">
        <v>82</v>
      </c>
      <c r="AV127" s="13" t="s">
        <v>82</v>
      </c>
      <c r="AW127" s="13" t="s">
        <v>33</v>
      </c>
      <c r="AX127" s="13" t="s">
        <v>72</v>
      </c>
      <c r="AY127" s="237" t="s">
        <v>117</v>
      </c>
    </row>
    <row r="128" s="2" customFormat="1" ht="24.15" customHeight="1">
      <c r="A128" s="38"/>
      <c r="B128" s="39"/>
      <c r="C128" s="196" t="s">
        <v>159</v>
      </c>
      <c r="D128" s="196" t="s">
        <v>118</v>
      </c>
      <c r="E128" s="197" t="s">
        <v>413</v>
      </c>
      <c r="F128" s="198" t="s">
        <v>414</v>
      </c>
      <c r="G128" s="199" t="s">
        <v>197</v>
      </c>
      <c r="H128" s="200">
        <v>0.59999999999999998</v>
      </c>
      <c r="I128" s="201"/>
      <c r="J128" s="200">
        <f>ROUND(I128*H128,1)</f>
        <v>0</v>
      </c>
      <c r="K128" s="198" t="s">
        <v>122</v>
      </c>
      <c r="L128" s="44"/>
      <c r="M128" s="202" t="s">
        <v>19</v>
      </c>
      <c r="N128" s="203" t="s">
        <v>43</v>
      </c>
      <c r="O128" s="84"/>
      <c r="P128" s="204">
        <f>O128*H128</f>
        <v>0</v>
      </c>
      <c r="Q128" s="204">
        <v>2.3010199999999998</v>
      </c>
      <c r="R128" s="204">
        <f>Q128*H128</f>
        <v>1.380612</v>
      </c>
      <c r="S128" s="204">
        <v>0</v>
      </c>
      <c r="T128" s="205">
        <f>S128*H128</f>
        <v>0</v>
      </c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R128" s="206" t="s">
        <v>139</v>
      </c>
      <c r="AT128" s="206" t="s">
        <v>118</v>
      </c>
      <c r="AU128" s="206" t="s">
        <v>82</v>
      </c>
      <c r="AY128" s="17" t="s">
        <v>117</v>
      </c>
      <c r="BE128" s="207">
        <f>IF(N128="základní",J128,0)</f>
        <v>0</v>
      </c>
      <c r="BF128" s="207">
        <f>IF(N128="snížená",J128,0)</f>
        <v>0</v>
      </c>
      <c r="BG128" s="207">
        <f>IF(N128="zákl. přenesená",J128,0)</f>
        <v>0</v>
      </c>
      <c r="BH128" s="207">
        <f>IF(N128="sníž. přenesená",J128,0)</f>
        <v>0</v>
      </c>
      <c r="BI128" s="207">
        <f>IF(N128="nulová",J128,0)</f>
        <v>0</v>
      </c>
      <c r="BJ128" s="17" t="s">
        <v>80</v>
      </c>
      <c r="BK128" s="207">
        <f>ROUND(I128*H128,1)</f>
        <v>0</v>
      </c>
      <c r="BL128" s="17" t="s">
        <v>139</v>
      </c>
      <c r="BM128" s="206" t="s">
        <v>415</v>
      </c>
    </row>
    <row r="129" s="2" customFormat="1">
      <c r="A129" s="38"/>
      <c r="B129" s="39"/>
      <c r="C129" s="40"/>
      <c r="D129" s="208" t="s">
        <v>125</v>
      </c>
      <c r="E129" s="40"/>
      <c r="F129" s="209" t="s">
        <v>416</v>
      </c>
      <c r="G129" s="40"/>
      <c r="H129" s="40"/>
      <c r="I129" s="210"/>
      <c r="J129" s="40"/>
      <c r="K129" s="40"/>
      <c r="L129" s="44"/>
      <c r="M129" s="211"/>
      <c r="N129" s="212"/>
      <c r="O129" s="84"/>
      <c r="P129" s="84"/>
      <c r="Q129" s="84"/>
      <c r="R129" s="84"/>
      <c r="S129" s="84"/>
      <c r="T129" s="85"/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T129" s="17" t="s">
        <v>125</v>
      </c>
      <c r="AU129" s="17" t="s">
        <v>82</v>
      </c>
    </row>
    <row r="130" s="15" customFormat="1">
      <c r="A130" s="15"/>
      <c r="B130" s="249"/>
      <c r="C130" s="250"/>
      <c r="D130" s="228" t="s">
        <v>183</v>
      </c>
      <c r="E130" s="251" t="s">
        <v>19</v>
      </c>
      <c r="F130" s="252" t="s">
        <v>380</v>
      </c>
      <c r="G130" s="250"/>
      <c r="H130" s="251" t="s">
        <v>19</v>
      </c>
      <c r="I130" s="253"/>
      <c r="J130" s="250"/>
      <c r="K130" s="250"/>
      <c r="L130" s="254"/>
      <c r="M130" s="255"/>
      <c r="N130" s="256"/>
      <c r="O130" s="256"/>
      <c r="P130" s="256"/>
      <c r="Q130" s="256"/>
      <c r="R130" s="256"/>
      <c r="S130" s="256"/>
      <c r="T130" s="257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15"/>
      <c r="AT130" s="258" t="s">
        <v>183</v>
      </c>
      <c r="AU130" s="258" t="s">
        <v>82</v>
      </c>
      <c r="AV130" s="15" t="s">
        <v>80</v>
      </c>
      <c r="AW130" s="15" t="s">
        <v>33</v>
      </c>
      <c r="AX130" s="15" t="s">
        <v>72</v>
      </c>
      <c r="AY130" s="258" t="s">
        <v>117</v>
      </c>
    </row>
    <row r="131" s="13" customFormat="1">
      <c r="A131" s="13"/>
      <c r="B131" s="226"/>
      <c r="C131" s="227"/>
      <c r="D131" s="228" t="s">
        <v>183</v>
      </c>
      <c r="E131" s="229" t="s">
        <v>19</v>
      </c>
      <c r="F131" s="230" t="s">
        <v>417</v>
      </c>
      <c r="G131" s="227"/>
      <c r="H131" s="231">
        <v>0.29999999999999999</v>
      </c>
      <c r="I131" s="232"/>
      <c r="J131" s="227"/>
      <c r="K131" s="227"/>
      <c r="L131" s="233"/>
      <c r="M131" s="234"/>
      <c r="N131" s="235"/>
      <c r="O131" s="235"/>
      <c r="P131" s="235"/>
      <c r="Q131" s="235"/>
      <c r="R131" s="235"/>
      <c r="S131" s="235"/>
      <c r="T131" s="236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37" t="s">
        <v>183</v>
      </c>
      <c r="AU131" s="237" t="s">
        <v>82</v>
      </c>
      <c r="AV131" s="13" t="s">
        <v>82</v>
      </c>
      <c r="AW131" s="13" t="s">
        <v>33</v>
      </c>
      <c r="AX131" s="13" t="s">
        <v>72</v>
      </c>
      <c r="AY131" s="237" t="s">
        <v>117</v>
      </c>
    </row>
    <row r="132" s="15" customFormat="1">
      <c r="A132" s="15"/>
      <c r="B132" s="249"/>
      <c r="C132" s="250"/>
      <c r="D132" s="228" t="s">
        <v>183</v>
      </c>
      <c r="E132" s="251" t="s">
        <v>19</v>
      </c>
      <c r="F132" s="252" t="s">
        <v>382</v>
      </c>
      <c r="G132" s="250"/>
      <c r="H132" s="251" t="s">
        <v>19</v>
      </c>
      <c r="I132" s="253"/>
      <c r="J132" s="250"/>
      <c r="K132" s="250"/>
      <c r="L132" s="254"/>
      <c r="M132" s="255"/>
      <c r="N132" s="256"/>
      <c r="O132" s="256"/>
      <c r="P132" s="256"/>
      <c r="Q132" s="256"/>
      <c r="R132" s="256"/>
      <c r="S132" s="256"/>
      <c r="T132" s="257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15"/>
      <c r="AT132" s="258" t="s">
        <v>183</v>
      </c>
      <c r="AU132" s="258" t="s">
        <v>82</v>
      </c>
      <c r="AV132" s="15" t="s">
        <v>80</v>
      </c>
      <c r="AW132" s="15" t="s">
        <v>33</v>
      </c>
      <c r="AX132" s="15" t="s">
        <v>72</v>
      </c>
      <c r="AY132" s="258" t="s">
        <v>117</v>
      </c>
    </row>
    <row r="133" s="13" customFormat="1">
      <c r="A133" s="13"/>
      <c r="B133" s="226"/>
      <c r="C133" s="227"/>
      <c r="D133" s="228" t="s">
        <v>183</v>
      </c>
      <c r="E133" s="229" t="s">
        <v>19</v>
      </c>
      <c r="F133" s="230" t="s">
        <v>417</v>
      </c>
      <c r="G133" s="227"/>
      <c r="H133" s="231">
        <v>0.29999999999999999</v>
      </c>
      <c r="I133" s="232"/>
      <c r="J133" s="227"/>
      <c r="K133" s="227"/>
      <c r="L133" s="233"/>
      <c r="M133" s="234"/>
      <c r="N133" s="235"/>
      <c r="O133" s="235"/>
      <c r="P133" s="235"/>
      <c r="Q133" s="235"/>
      <c r="R133" s="235"/>
      <c r="S133" s="235"/>
      <c r="T133" s="236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37" t="s">
        <v>183</v>
      </c>
      <c r="AU133" s="237" t="s">
        <v>82</v>
      </c>
      <c r="AV133" s="13" t="s">
        <v>82</v>
      </c>
      <c r="AW133" s="13" t="s">
        <v>33</v>
      </c>
      <c r="AX133" s="13" t="s">
        <v>72</v>
      </c>
      <c r="AY133" s="237" t="s">
        <v>117</v>
      </c>
    </row>
    <row r="134" s="2" customFormat="1" ht="24.15" customHeight="1">
      <c r="A134" s="38"/>
      <c r="B134" s="39"/>
      <c r="C134" s="196" t="s">
        <v>164</v>
      </c>
      <c r="D134" s="196" t="s">
        <v>118</v>
      </c>
      <c r="E134" s="197" t="s">
        <v>418</v>
      </c>
      <c r="F134" s="198" t="s">
        <v>419</v>
      </c>
      <c r="G134" s="199" t="s">
        <v>197</v>
      </c>
      <c r="H134" s="200">
        <v>9</v>
      </c>
      <c r="I134" s="201"/>
      <c r="J134" s="200">
        <f>ROUND(I134*H134,1)</f>
        <v>0</v>
      </c>
      <c r="K134" s="198" t="s">
        <v>122</v>
      </c>
      <c r="L134" s="44"/>
      <c r="M134" s="202" t="s">
        <v>19</v>
      </c>
      <c r="N134" s="203" t="s">
        <v>43</v>
      </c>
      <c r="O134" s="84"/>
      <c r="P134" s="204">
        <f>O134*H134</f>
        <v>0</v>
      </c>
      <c r="Q134" s="204">
        <v>2.5018699999999998</v>
      </c>
      <c r="R134" s="204">
        <f>Q134*H134</f>
        <v>22.516829999999999</v>
      </c>
      <c r="S134" s="204">
        <v>0</v>
      </c>
      <c r="T134" s="205">
        <f>S134*H134</f>
        <v>0</v>
      </c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R134" s="206" t="s">
        <v>139</v>
      </c>
      <c r="AT134" s="206" t="s">
        <v>118</v>
      </c>
      <c r="AU134" s="206" t="s">
        <v>82</v>
      </c>
      <c r="AY134" s="17" t="s">
        <v>117</v>
      </c>
      <c r="BE134" s="207">
        <f>IF(N134="základní",J134,0)</f>
        <v>0</v>
      </c>
      <c r="BF134" s="207">
        <f>IF(N134="snížená",J134,0)</f>
        <v>0</v>
      </c>
      <c r="BG134" s="207">
        <f>IF(N134="zákl. přenesená",J134,0)</f>
        <v>0</v>
      </c>
      <c r="BH134" s="207">
        <f>IF(N134="sníž. přenesená",J134,0)</f>
        <v>0</v>
      </c>
      <c r="BI134" s="207">
        <f>IF(N134="nulová",J134,0)</f>
        <v>0</v>
      </c>
      <c r="BJ134" s="17" t="s">
        <v>80</v>
      </c>
      <c r="BK134" s="207">
        <f>ROUND(I134*H134,1)</f>
        <v>0</v>
      </c>
      <c r="BL134" s="17" t="s">
        <v>139</v>
      </c>
      <c r="BM134" s="206" t="s">
        <v>420</v>
      </c>
    </row>
    <row r="135" s="2" customFormat="1">
      <c r="A135" s="38"/>
      <c r="B135" s="39"/>
      <c r="C135" s="40"/>
      <c r="D135" s="208" t="s">
        <v>125</v>
      </c>
      <c r="E135" s="40"/>
      <c r="F135" s="209" t="s">
        <v>421</v>
      </c>
      <c r="G135" s="40"/>
      <c r="H135" s="40"/>
      <c r="I135" s="210"/>
      <c r="J135" s="40"/>
      <c r="K135" s="40"/>
      <c r="L135" s="44"/>
      <c r="M135" s="211"/>
      <c r="N135" s="212"/>
      <c r="O135" s="84"/>
      <c r="P135" s="84"/>
      <c r="Q135" s="84"/>
      <c r="R135" s="84"/>
      <c r="S135" s="84"/>
      <c r="T135" s="85"/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T135" s="17" t="s">
        <v>125</v>
      </c>
      <c r="AU135" s="17" t="s">
        <v>82</v>
      </c>
    </row>
    <row r="136" s="15" customFormat="1">
      <c r="A136" s="15"/>
      <c r="B136" s="249"/>
      <c r="C136" s="250"/>
      <c r="D136" s="228" t="s">
        <v>183</v>
      </c>
      <c r="E136" s="251" t="s">
        <v>19</v>
      </c>
      <c r="F136" s="252" t="s">
        <v>380</v>
      </c>
      <c r="G136" s="250"/>
      <c r="H136" s="251" t="s">
        <v>19</v>
      </c>
      <c r="I136" s="253"/>
      <c r="J136" s="250"/>
      <c r="K136" s="250"/>
      <c r="L136" s="254"/>
      <c r="M136" s="255"/>
      <c r="N136" s="256"/>
      <c r="O136" s="256"/>
      <c r="P136" s="256"/>
      <c r="Q136" s="256"/>
      <c r="R136" s="256"/>
      <c r="S136" s="256"/>
      <c r="T136" s="257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15"/>
      <c r="AT136" s="258" t="s">
        <v>183</v>
      </c>
      <c r="AU136" s="258" t="s">
        <v>82</v>
      </c>
      <c r="AV136" s="15" t="s">
        <v>80</v>
      </c>
      <c r="AW136" s="15" t="s">
        <v>33</v>
      </c>
      <c r="AX136" s="15" t="s">
        <v>72</v>
      </c>
      <c r="AY136" s="258" t="s">
        <v>117</v>
      </c>
    </row>
    <row r="137" s="13" customFormat="1">
      <c r="A137" s="13"/>
      <c r="B137" s="226"/>
      <c r="C137" s="227"/>
      <c r="D137" s="228" t="s">
        <v>183</v>
      </c>
      <c r="E137" s="229" t="s">
        <v>19</v>
      </c>
      <c r="F137" s="230" t="s">
        <v>422</v>
      </c>
      <c r="G137" s="227"/>
      <c r="H137" s="231">
        <v>2.3999999999999999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183</v>
      </c>
      <c r="AU137" s="237" t="s">
        <v>82</v>
      </c>
      <c r="AV137" s="13" t="s">
        <v>82</v>
      </c>
      <c r="AW137" s="13" t="s">
        <v>33</v>
      </c>
      <c r="AX137" s="13" t="s">
        <v>72</v>
      </c>
      <c r="AY137" s="237" t="s">
        <v>117</v>
      </c>
    </row>
    <row r="138" s="13" customFormat="1">
      <c r="A138" s="13"/>
      <c r="B138" s="226"/>
      <c r="C138" s="227"/>
      <c r="D138" s="228" t="s">
        <v>183</v>
      </c>
      <c r="E138" s="229" t="s">
        <v>19</v>
      </c>
      <c r="F138" s="230" t="s">
        <v>423</v>
      </c>
      <c r="G138" s="227"/>
      <c r="H138" s="231">
        <v>2.1000000000000001</v>
      </c>
      <c r="I138" s="232"/>
      <c r="J138" s="227"/>
      <c r="K138" s="227"/>
      <c r="L138" s="233"/>
      <c r="M138" s="234"/>
      <c r="N138" s="235"/>
      <c r="O138" s="235"/>
      <c r="P138" s="235"/>
      <c r="Q138" s="235"/>
      <c r="R138" s="235"/>
      <c r="S138" s="235"/>
      <c r="T138" s="236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7" t="s">
        <v>183</v>
      </c>
      <c r="AU138" s="237" t="s">
        <v>82</v>
      </c>
      <c r="AV138" s="13" t="s">
        <v>82</v>
      </c>
      <c r="AW138" s="13" t="s">
        <v>33</v>
      </c>
      <c r="AX138" s="13" t="s">
        <v>72</v>
      </c>
      <c r="AY138" s="237" t="s">
        <v>117</v>
      </c>
    </row>
    <row r="139" s="15" customFormat="1">
      <c r="A139" s="15"/>
      <c r="B139" s="249"/>
      <c r="C139" s="250"/>
      <c r="D139" s="228" t="s">
        <v>183</v>
      </c>
      <c r="E139" s="251" t="s">
        <v>19</v>
      </c>
      <c r="F139" s="252" t="s">
        <v>382</v>
      </c>
      <c r="G139" s="250"/>
      <c r="H139" s="251" t="s">
        <v>19</v>
      </c>
      <c r="I139" s="253"/>
      <c r="J139" s="250"/>
      <c r="K139" s="250"/>
      <c r="L139" s="254"/>
      <c r="M139" s="255"/>
      <c r="N139" s="256"/>
      <c r="O139" s="256"/>
      <c r="P139" s="256"/>
      <c r="Q139" s="256"/>
      <c r="R139" s="256"/>
      <c r="S139" s="256"/>
      <c r="T139" s="257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15"/>
      <c r="AT139" s="258" t="s">
        <v>183</v>
      </c>
      <c r="AU139" s="258" t="s">
        <v>82</v>
      </c>
      <c r="AV139" s="15" t="s">
        <v>80</v>
      </c>
      <c r="AW139" s="15" t="s">
        <v>33</v>
      </c>
      <c r="AX139" s="15" t="s">
        <v>72</v>
      </c>
      <c r="AY139" s="258" t="s">
        <v>117</v>
      </c>
    </row>
    <row r="140" s="13" customFormat="1">
      <c r="A140" s="13"/>
      <c r="B140" s="226"/>
      <c r="C140" s="227"/>
      <c r="D140" s="228" t="s">
        <v>183</v>
      </c>
      <c r="E140" s="229" t="s">
        <v>19</v>
      </c>
      <c r="F140" s="230" t="s">
        <v>422</v>
      </c>
      <c r="G140" s="227"/>
      <c r="H140" s="231">
        <v>2.3999999999999999</v>
      </c>
      <c r="I140" s="232"/>
      <c r="J140" s="227"/>
      <c r="K140" s="227"/>
      <c r="L140" s="233"/>
      <c r="M140" s="234"/>
      <c r="N140" s="235"/>
      <c r="O140" s="235"/>
      <c r="P140" s="235"/>
      <c r="Q140" s="235"/>
      <c r="R140" s="235"/>
      <c r="S140" s="235"/>
      <c r="T140" s="23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7" t="s">
        <v>183</v>
      </c>
      <c r="AU140" s="237" t="s">
        <v>82</v>
      </c>
      <c r="AV140" s="13" t="s">
        <v>82</v>
      </c>
      <c r="AW140" s="13" t="s">
        <v>33</v>
      </c>
      <c r="AX140" s="13" t="s">
        <v>72</v>
      </c>
      <c r="AY140" s="237" t="s">
        <v>117</v>
      </c>
    </row>
    <row r="141" s="13" customFormat="1">
      <c r="A141" s="13"/>
      <c r="B141" s="226"/>
      <c r="C141" s="227"/>
      <c r="D141" s="228" t="s">
        <v>183</v>
      </c>
      <c r="E141" s="229" t="s">
        <v>19</v>
      </c>
      <c r="F141" s="230" t="s">
        <v>423</v>
      </c>
      <c r="G141" s="227"/>
      <c r="H141" s="231">
        <v>2.1000000000000001</v>
      </c>
      <c r="I141" s="232"/>
      <c r="J141" s="227"/>
      <c r="K141" s="227"/>
      <c r="L141" s="233"/>
      <c r="M141" s="234"/>
      <c r="N141" s="235"/>
      <c r="O141" s="235"/>
      <c r="P141" s="235"/>
      <c r="Q141" s="235"/>
      <c r="R141" s="235"/>
      <c r="S141" s="235"/>
      <c r="T141" s="236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T141" s="237" t="s">
        <v>183</v>
      </c>
      <c r="AU141" s="237" t="s">
        <v>82</v>
      </c>
      <c r="AV141" s="13" t="s">
        <v>82</v>
      </c>
      <c r="AW141" s="13" t="s">
        <v>33</v>
      </c>
      <c r="AX141" s="13" t="s">
        <v>72</v>
      </c>
      <c r="AY141" s="237" t="s">
        <v>117</v>
      </c>
    </row>
    <row r="142" s="2" customFormat="1" ht="16.5" customHeight="1">
      <c r="A142" s="38"/>
      <c r="B142" s="39"/>
      <c r="C142" s="196" t="s">
        <v>230</v>
      </c>
      <c r="D142" s="196" t="s">
        <v>118</v>
      </c>
      <c r="E142" s="197" t="s">
        <v>424</v>
      </c>
      <c r="F142" s="198" t="s">
        <v>425</v>
      </c>
      <c r="G142" s="199" t="s">
        <v>180</v>
      </c>
      <c r="H142" s="200">
        <v>38</v>
      </c>
      <c r="I142" s="201"/>
      <c r="J142" s="200">
        <f>ROUND(I142*H142,1)</f>
        <v>0</v>
      </c>
      <c r="K142" s="198" t="s">
        <v>122</v>
      </c>
      <c r="L142" s="44"/>
      <c r="M142" s="202" t="s">
        <v>19</v>
      </c>
      <c r="N142" s="203" t="s">
        <v>43</v>
      </c>
      <c r="O142" s="84"/>
      <c r="P142" s="204">
        <f>O142*H142</f>
        <v>0</v>
      </c>
      <c r="Q142" s="204">
        <v>0.00264</v>
      </c>
      <c r="R142" s="204">
        <f>Q142*H142</f>
        <v>0.10031999999999999</v>
      </c>
      <c r="S142" s="204">
        <v>0</v>
      </c>
      <c r="T142" s="205">
        <f>S142*H142</f>
        <v>0</v>
      </c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R142" s="206" t="s">
        <v>139</v>
      </c>
      <c r="AT142" s="206" t="s">
        <v>118</v>
      </c>
      <c r="AU142" s="206" t="s">
        <v>82</v>
      </c>
      <c r="AY142" s="17" t="s">
        <v>117</v>
      </c>
      <c r="BE142" s="207">
        <f>IF(N142="základní",J142,0)</f>
        <v>0</v>
      </c>
      <c r="BF142" s="207">
        <f>IF(N142="snížená",J142,0)</f>
        <v>0</v>
      </c>
      <c r="BG142" s="207">
        <f>IF(N142="zákl. přenesená",J142,0)</f>
        <v>0</v>
      </c>
      <c r="BH142" s="207">
        <f>IF(N142="sníž. přenesená",J142,0)</f>
        <v>0</v>
      </c>
      <c r="BI142" s="207">
        <f>IF(N142="nulová",J142,0)</f>
        <v>0</v>
      </c>
      <c r="BJ142" s="17" t="s">
        <v>80</v>
      </c>
      <c r="BK142" s="207">
        <f>ROUND(I142*H142,1)</f>
        <v>0</v>
      </c>
      <c r="BL142" s="17" t="s">
        <v>139</v>
      </c>
      <c r="BM142" s="206" t="s">
        <v>426</v>
      </c>
    </row>
    <row r="143" s="2" customFormat="1">
      <c r="A143" s="38"/>
      <c r="B143" s="39"/>
      <c r="C143" s="40"/>
      <c r="D143" s="208" t="s">
        <v>125</v>
      </c>
      <c r="E143" s="40"/>
      <c r="F143" s="209" t="s">
        <v>427</v>
      </c>
      <c r="G143" s="40"/>
      <c r="H143" s="40"/>
      <c r="I143" s="210"/>
      <c r="J143" s="40"/>
      <c r="K143" s="40"/>
      <c r="L143" s="44"/>
      <c r="M143" s="211"/>
      <c r="N143" s="212"/>
      <c r="O143" s="84"/>
      <c r="P143" s="84"/>
      <c r="Q143" s="84"/>
      <c r="R143" s="84"/>
      <c r="S143" s="84"/>
      <c r="T143" s="85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T143" s="17" t="s">
        <v>125</v>
      </c>
      <c r="AU143" s="17" t="s">
        <v>82</v>
      </c>
    </row>
    <row r="144" s="15" customFormat="1">
      <c r="A144" s="15"/>
      <c r="B144" s="249"/>
      <c r="C144" s="250"/>
      <c r="D144" s="228" t="s">
        <v>183</v>
      </c>
      <c r="E144" s="251" t="s">
        <v>19</v>
      </c>
      <c r="F144" s="252" t="s">
        <v>380</v>
      </c>
      <c r="G144" s="250"/>
      <c r="H144" s="251" t="s">
        <v>19</v>
      </c>
      <c r="I144" s="253"/>
      <c r="J144" s="250"/>
      <c r="K144" s="250"/>
      <c r="L144" s="254"/>
      <c r="M144" s="255"/>
      <c r="N144" s="256"/>
      <c r="O144" s="256"/>
      <c r="P144" s="256"/>
      <c r="Q144" s="256"/>
      <c r="R144" s="256"/>
      <c r="S144" s="256"/>
      <c r="T144" s="257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15"/>
      <c r="AT144" s="258" t="s">
        <v>183</v>
      </c>
      <c r="AU144" s="258" t="s">
        <v>82</v>
      </c>
      <c r="AV144" s="15" t="s">
        <v>80</v>
      </c>
      <c r="AW144" s="15" t="s">
        <v>33</v>
      </c>
      <c r="AX144" s="15" t="s">
        <v>72</v>
      </c>
      <c r="AY144" s="258" t="s">
        <v>117</v>
      </c>
    </row>
    <row r="145" s="13" customFormat="1">
      <c r="A145" s="13"/>
      <c r="B145" s="226"/>
      <c r="C145" s="227"/>
      <c r="D145" s="228" t="s">
        <v>183</v>
      </c>
      <c r="E145" s="229" t="s">
        <v>19</v>
      </c>
      <c r="F145" s="230" t="s">
        <v>428</v>
      </c>
      <c r="G145" s="227"/>
      <c r="H145" s="231">
        <v>9.1999999999999993</v>
      </c>
      <c r="I145" s="232"/>
      <c r="J145" s="227"/>
      <c r="K145" s="227"/>
      <c r="L145" s="233"/>
      <c r="M145" s="234"/>
      <c r="N145" s="235"/>
      <c r="O145" s="235"/>
      <c r="P145" s="235"/>
      <c r="Q145" s="235"/>
      <c r="R145" s="235"/>
      <c r="S145" s="235"/>
      <c r="T145" s="236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37" t="s">
        <v>183</v>
      </c>
      <c r="AU145" s="237" t="s">
        <v>82</v>
      </c>
      <c r="AV145" s="13" t="s">
        <v>82</v>
      </c>
      <c r="AW145" s="13" t="s">
        <v>33</v>
      </c>
      <c r="AX145" s="13" t="s">
        <v>72</v>
      </c>
      <c r="AY145" s="237" t="s">
        <v>117</v>
      </c>
    </row>
    <row r="146" s="13" customFormat="1">
      <c r="A146" s="13"/>
      <c r="B146" s="226"/>
      <c r="C146" s="227"/>
      <c r="D146" s="228" t="s">
        <v>183</v>
      </c>
      <c r="E146" s="229" t="s">
        <v>19</v>
      </c>
      <c r="F146" s="230" t="s">
        <v>429</v>
      </c>
      <c r="G146" s="227"/>
      <c r="H146" s="231">
        <v>9.8000000000000007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183</v>
      </c>
      <c r="AU146" s="237" t="s">
        <v>82</v>
      </c>
      <c r="AV146" s="13" t="s">
        <v>82</v>
      </c>
      <c r="AW146" s="13" t="s">
        <v>33</v>
      </c>
      <c r="AX146" s="13" t="s">
        <v>72</v>
      </c>
      <c r="AY146" s="237" t="s">
        <v>117</v>
      </c>
    </row>
    <row r="147" s="15" customFormat="1">
      <c r="A147" s="15"/>
      <c r="B147" s="249"/>
      <c r="C147" s="250"/>
      <c r="D147" s="228" t="s">
        <v>183</v>
      </c>
      <c r="E147" s="251" t="s">
        <v>19</v>
      </c>
      <c r="F147" s="252" t="s">
        <v>382</v>
      </c>
      <c r="G147" s="250"/>
      <c r="H147" s="251" t="s">
        <v>19</v>
      </c>
      <c r="I147" s="253"/>
      <c r="J147" s="250"/>
      <c r="K147" s="250"/>
      <c r="L147" s="254"/>
      <c r="M147" s="255"/>
      <c r="N147" s="256"/>
      <c r="O147" s="256"/>
      <c r="P147" s="256"/>
      <c r="Q147" s="256"/>
      <c r="R147" s="256"/>
      <c r="S147" s="256"/>
      <c r="T147" s="257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15"/>
      <c r="AT147" s="258" t="s">
        <v>183</v>
      </c>
      <c r="AU147" s="258" t="s">
        <v>82</v>
      </c>
      <c r="AV147" s="15" t="s">
        <v>80</v>
      </c>
      <c r="AW147" s="15" t="s">
        <v>33</v>
      </c>
      <c r="AX147" s="15" t="s">
        <v>72</v>
      </c>
      <c r="AY147" s="258" t="s">
        <v>117</v>
      </c>
    </row>
    <row r="148" s="13" customFormat="1">
      <c r="A148" s="13"/>
      <c r="B148" s="226"/>
      <c r="C148" s="227"/>
      <c r="D148" s="228" t="s">
        <v>183</v>
      </c>
      <c r="E148" s="229" t="s">
        <v>19</v>
      </c>
      <c r="F148" s="230" t="s">
        <v>428</v>
      </c>
      <c r="G148" s="227"/>
      <c r="H148" s="231">
        <v>9.1999999999999993</v>
      </c>
      <c r="I148" s="232"/>
      <c r="J148" s="227"/>
      <c r="K148" s="227"/>
      <c r="L148" s="233"/>
      <c r="M148" s="234"/>
      <c r="N148" s="235"/>
      <c r="O148" s="235"/>
      <c r="P148" s="235"/>
      <c r="Q148" s="235"/>
      <c r="R148" s="235"/>
      <c r="S148" s="235"/>
      <c r="T148" s="236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37" t="s">
        <v>183</v>
      </c>
      <c r="AU148" s="237" t="s">
        <v>82</v>
      </c>
      <c r="AV148" s="13" t="s">
        <v>82</v>
      </c>
      <c r="AW148" s="13" t="s">
        <v>33</v>
      </c>
      <c r="AX148" s="13" t="s">
        <v>72</v>
      </c>
      <c r="AY148" s="237" t="s">
        <v>117</v>
      </c>
    </row>
    <row r="149" s="13" customFormat="1">
      <c r="A149" s="13"/>
      <c r="B149" s="226"/>
      <c r="C149" s="227"/>
      <c r="D149" s="228" t="s">
        <v>183</v>
      </c>
      <c r="E149" s="229" t="s">
        <v>19</v>
      </c>
      <c r="F149" s="230" t="s">
        <v>429</v>
      </c>
      <c r="G149" s="227"/>
      <c r="H149" s="231">
        <v>9.8000000000000007</v>
      </c>
      <c r="I149" s="232"/>
      <c r="J149" s="227"/>
      <c r="K149" s="227"/>
      <c r="L149" s="233"/>
      <c r="M149" s="234"/>
      <c r="N149" s="235"/>
      <c r="O149" s="235"/>
      <c r="P149" s="235"/>
      <c r="Q149" s="235"/>
      <c r="R149" s="235"/>
      <c r="S149" s="235"/>
      <c r="T149" s="236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37" t="s">
        <v>183</v>
      </c>
      <c r="AU149" s="237" t="s">
        <v>82</v>
      </c>
      <c r="AV149" s="13" t="s">
        <v>82</v>
      </c>
      <c r="AW149" s="13" t="s">
        <v>33</v>
      </c>
      <c r="AX149" s="13" t="s">
        <v>72</v>
      </c>
      <c r="AY149" s="237" t="s">
        <v>117</v>
      </c>
    </row>
    <row r="150" s="2" customFormat="1" ht="16.5" customHeight="1">
      <c r="A150" s="38"/>
      <c r="B150" s="39"/>
      <c r="C150" s="196" t="s">
        <v>237</v>
      </c>
      <c r="D150" s="196" t="s">
        <v>118</v>
      </c>
      <c r="E150" s="197" t="s">
        <v>430</v>
      </c>
      <c r="F150" s="198" t="s">
        <v>431</v>
      </c>
      <c r="G150" s="199" t="s">
        <v>180</v>
      </c>
      <c r="H150" s="200">
        <v>38</v>
      </c>
      <c r="I150" s="201"/>
      <c r="J150" s="200">
        <f>ROUND(I150*H150,1)</f>
        <v>0</v>
      </c>
      <c r="K150" s="198" t="s">
        <v>122</v>
      </c>
      <c r="L150" s="44"/>
      <c r="M150" s="202" t="s">
        <v>19</v>
      </c>
      <c r="N150" s="203" t="s">
        <v>43</v>
      </c>
      <c r="O150" s="84"/>
      <c r="P150" s="204">
        <f>O150*H150</f>
        <v>0</v>
      </c>
      <c r="Q150" s="204">
        <v>0</v>
      </c>
      <c r="R150" s="204">
        <f>Q150*H150</f>
        <v>0</v>
      </c>
      <c r="S150" s="204">
        <v>0</v>
      </c>
      <c r="T150" s="205">
        <f>S150*H150</f>
        <v>0</v>
      </c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R150" s="206" t="s">
        <v>139</v>
      </c>
      <c r="AT150" s="206" t="s">
        <v>118</v>
      </c>
      <c r="AU150" s="206" t="s">
        <v>82</v>
      </c>
      <c r="AY150" s="17" t="s">
        <v>117</v>
      </c>
      <c r="BE150" s="207">
        <f>IF(N150="základní",J150,0)</f>
        <v>0</v>
      </c>
      <c r="BF150" s="207">
        <f>IF(N150="snížená",J150,0)</f>
        <v>0</v>
      </c>
      <c r="BG150" s="207">
        <f>IF(N150="zákl. přenesená",J150,0)</f>
        <v>0</v>
      </c>
      <c r="BH150" s="207">
        <f>IF(N150="sníž. přenesená",J150,0)</f>
        <v>0</v>
      </c>
      <c r="BI150" s="207">
        <f>IF(N150="nulová",J150,0)</f>
        <v>0</v>
      </c>
      <c r="BJ150" s="17" t="s">
        <v>80</v>
      </c>
      <c r="BK150" s="207">
        <f>ROUND(I150*H150,1)</f>
        <v>0</v>
      </c>
      <c r="BL150" s="17" t="s">
        <v>139</v>
      </c>
      <c r="BM150" s="206" t="s">
        <v>432</v>
      </c>
    </row>
    <row r="151" s="2" customFormat="1">
      <c r="A151" s="38"/>
      <c r="B151" s="39"/>
      <c r="C151" s="40"/>
      <c r="D151" s="208" t="s">
        <v>125</v>
      </c>
      <c r="E151" s="40"/>
      <c r="F151" s="209" t="s">
        <v>433</v>
      </c>
      <c r="G151" s="40"/>
      <c r="H151" s="40"/>
      <c r="I151" s="210"/>
      <c r="J151" s="40"/>
      <c r="K151" s="40"/>
      <c r="L151" s="44"/>
      <c r="M151" s="211"/>
      <c r="N151" s="212"/>
      <c r="O151" s="84"/>
      <c r="P151" s="84"/>
      <c r="Q151" s="84"/>
      <c r="R151" s="84"/>
      <c r="S151" s="84"/>
      <c r="T151" s="85"/>
      <c r="U151" s="38"/>
      <c r="V151" s="38"/>
      <c r="W151" s="38"/>
      <c r="X151" s="38"/>
      <c r="Y151" s="38"/>
      <c r="Z151" s="38"/>
      <c r="AA151" s="38"/>
      <c r="AB151" s="38"/>
      <c r="AC151" s="38"/>
      <c r="AD151" s="38"/>
      <c r="AE151" s="38"/>
      <c r="AT151" s="17" t="s">
        <v>125</v>
      </c>
      <c r="AU151" s="17" t="s">
        <v>82</v>
      </c>
    </row>
    <row r="152" s="11" customFormat="1" ht="22.8" customHeight="1">
      <c r="A152" s="11"/>
      <c r="B152" s="182"/>
      <c r="C152" s="183"/>
      <c r="D152" s="184" t="s">
        <v>71</v>
      </c>
      <c r="E152" s="224" t="s">
        <v>131</v>
      </c>
      <c r="F152" s="224" t="s">
        <v>434</v>
      </c>
      <c r="G152" s="183"/>
      <c r="H152" s="183"/>
      <c r="I152" s="186"/>
      <c r="J152" s="225">
        <f>BK152</f>
        <v>0</v>
      </c>
      <c r="K152" s="183"/>
      <c r="L152" s="188"/>
      <c r="M152" s="189"/>
      <c r="N152" s="190"/>
      <c r="O152" s="190"/>
      <c r="P152" s="191">
        <f>P153</f>
        <v>0</v>
      </c>
      <c r="Q152" s="190"/>
      <c r="R152" s="191">
        <f>R153</f>
        <v>4.8968699999999998</v>
      </c>
      <c r="S152" s="190"/>
      <c r="T152" s="192">
        <f>T153</f>
        <v>0</v>
      </c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R152" s="193" t="s">
        <v>80</v>
      </c>
      <c r="AT152" s="194" t="s">
        <v>71</v>
      </c>
      <c r="AU152" s="194" t="s">
        <v>80</v>
      </c>
      <c r="AY152" s="193" t="s">
        <v>117</v>
      </c>
      <c r="BK152" s="195">
        <f>BK153</f>
        <v>0</v>
      </c>
    </row>
    <row r="153" s="11" customFormat="1" ht="20.88" customHeight="1">
      <c r="A153" s="11"/>
      <c r="B153" s="182"/>
      <c r="C153" s="183"/>
      <c r="D153" s="184" t="s">
        <v>71</v>
      </c>
      <c r="E153" s="224" t="s">
        <v>353</v>
      </c>
      <c r="F153" s="224" t="s">
        <v>435</v>
      </c>
      <c r="G153" s="183"/>
      <c r="H153" s="183"/>
      <c r="I153" s="186"/>
      <c r="J153" s="225">
        <f>BK153</f>
        <v>0</v>
      </c>
      <c r="K153" s="183"/>
      <c r="L153" s="188"/>
      <c r="M153" s="189"/>
      <c r="N153" s="190"/>
      <c r="O153" s="190"/>
      <c r="P153" s="191">
        <f>SUM(P154:P157)</f>
        <v>0</v>
      </c>
      <c r="Q153" s="190"/>
      <c r="R153" s="191">
        <f>SUM(R154:R157)</f>
        <v>4.8968699999999998</v>
      </c>
      <c r="S153" s="190"/>
      <c r="T153" s="192">
        <f>SUM(T154:T157)</f>
        <v>0</v>
      </c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R153" s="193" t="s">
        <v>80</v>
      </c>
      <c r="AT153" s="194" t="s">
        <v>71</v>
      </c>
      <c r="AU153" s="194" t="s">
        <v>82</v>
      </c>
      <c r="AY153" s="193" t="s">
        <v>117</v>
      </c>
      <c r="BK153" s="195">
        <f>SUM(BK154:BK157)</f>
        <v>0</v>
      </c>
    </row>
    <row r="154" s="2" customFormat="1" ht="33" customHeight="1">
      <c r="A154" s="38"/>
      <c r="B154" s="39"/>
      <c r="C154" s="196" t="s">
        <v>242</v>
      </c>
      <c r="D154" s="196" t="s">
        <v>118</v>
      </c>
      <c r="E154" s="197" t="s">
        <v>436</v>
      </c>
      <c r="F154" s="198" t="s">
        <v>437</v>
      </c>
      <c r="G154" s="199" t="s">
        <v>197</v>
      </c>
      <c r="H154" s="200">
        <v>1.8999999999999999</v>
      </c>
      <c r="I154" s="201"/>
      <c r="J154" s="200">
        <f>ROUND(I154*H154,1)</f>
        <v>0</v>
      </c>
      <c r="K154" s="198" t="s">
        <v>122</v>
      </c>
      <c r="L154" s="44"/>
      <c r="M154" s="202" t="s">
        <v>19</v>
      </c>
      <c r="N154" s="203" t="s">
        <v>43</v>
      </c>
      <c r="O154" s="84"/>
      <c r="P154" s="204">
        <f>O154*H154</f>
        <v>0</v>
      </c>
      <c r="Q154" s="204">
        <v>2.5773000000000001</v>
      </c>
      <c r="R154" s="204">
        <f>Q154*H154</f>
        <v>4.8968699999999998</v>
      </c>
      <c r="S154" s="204">
        <v>0</v>
      </c>
      <c r="T154" s="205">
        <f>S154*H154</f>
        <v>0</v>
      </c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R154" s="206" t="s">
        <v>139</v>
      </c>
      <c r="AT154" s="206" t="s">
        <v>118</v>
      </c>
      <c r="AU154" s="206" t="s">
        <v>131</v>
      </c>
      <c r="AY154" s="17" t="s">
        <v>117</v>
      </c>
      <c r="BE154" s="207">
        <f>IF(N154="základní",J154,0)</f>
        <v>0</v>
      </c>
      <c r="BF154" s="207">
        <f>IF(N154="snížená",J154,0)</f>
        <v>0</v>
      </c>
      <c r="BG154" s="207">
        <f>IF(N154="zákl. přenesená",J154,0)</f>
        <v>0</v>
      </c>
      <c r="BH154" s="207">
        <f>IF(N154="sníž. přenesená",J154,0)</f>
        <v>0</v>
      </c>
      <c r="BI154" s="207">
        <f>IF(N154="nulová",J154,0)</f>
        <v>0</v>
      </c>
      <c r="BJ154" s="17" t="s">
        <v>80</v>
      </c>
      <c r="BK154" s="207">
        <f>ROUND(I154*H154,1)</f>
        <v>0</v>
      </c>
      <c r="BL154" s="17" t="s">
        <v>139</v>
      </c>
      <c r="BM154" s="206" t="s">
        <v>438</v>
      </c>
    </row>
    <row r="155" s="2" customFormat="1">
      <c r="A155" s="38"/>
      <c r="B155" s="39"/>
      <c r="C155" s="40"/>
      <c r="D155" s="208" t="s">
        <v>125</v>
      </c>
      <c r="E155" s="40"/>
      <c r="F155" s="209" t="s">
        <v>439</v>
      </c>
      <c r="G155" s="40"/>
      <c r="H155" s="40"/>
      <c r="I155" s="210"/>
      <c r="J155" s="40"/>
      <c r="K155" s="40"/>
      <c r="L155" s="44"/>
      <c r="M155" s="211"/>
      <c r="N155" s="212"/>
      <c r="O155" s="84"/>
      <c r="P155" s="84"/>
      <c r="Q155" s="84"/>
      <c r="R155" s="84"/>
      <c r="S155" s="84"/>
      <c r="T155" s="85"/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T155" s="17" t="s">
        <v>125</v>
      </c>
      <c r="AU155" s="17" t="s">
        <v>131</v>
      </c>
    </row>
    <row r="156" s="15" customFormat="1">
      <c r="A156" s="15"/>
      <c r="B156" s="249"/>
      <c r="C156" s="250"/>
      <c r="D156" s="228" t="s">
        <v>183</v>
      </c>
      <c r="E156" s="251" t="s">
        <v>19</v>
      </c>
      <c r="F156" s="252" t="s">
        <v>440</v>
      </c>
      <c r="G156" s="250"/>
      <c r="H156" s="251" t="s">
        <v>19</v>
      </c>
      <c r="I156" s="253"/>
      <c r="J156" s="250"/>
      <c r="K156" s="250"/>
      <c r="L156" s="254"/>
      <c r="M156" s="255"/>
      <c r="N156" s="256"/>
      <c r="O156" s="256"/>
      <c r="P156" s="256"/>
      <c r="Q156" s="256"/>
      <c r="R156" s="256"/>
      <c r="S156" s="256"/>
      <c r="T156" s="257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15"/>
      <c r="AT156" s="258" t="s">
        <v>183</v>
      </c>
      <c r="AU156" s="258" t="s">
        <v>131</v>
      </c>
      <c r="AV156" s="15" t="s">
        <v>80</v>
      </c>
      <c r="AW156" s="15" t="s">
        <v>33</v>
      </c>
      <c r="AX156" s="15" t="s">
        <v>72</v>
      </c>
      <c r="AY156" s="258" t="s">
        <v>117</v>
      </c>
    </row>
    <row r="157" s="13" customFormat="1">
      <c r="A157" s="13"/>
      <c r="B157" s="226"/>
      <c r="C157" s="227"/>
      <c r="D157" s="228" t="s">
        <v>183</v>
      </c>
      <c r="E157" s="229" t="s">
        <v>19</v>
      </c>
      <c r="F157" s="230" t="s">
        <v>441</v>
      </c>
      <c r="G157" s="227"/>
      <c r="H157" s="231">
        <v>1.8999999999999999</v>
      </c>
      <c r="I157" s="232"/>
      <c r="J157" s="227"/>
      <c r="K157" s="227"/>
      <c r="L157" s="233"/>
      <c r="M157" s="234"/>
      <c r="N157" s="235"/>
      <c r="O157" s="235"/>
      <c r="P157" s="235"/>
      <c r="Q157" s="235"/>
      <c r="R157" s="235"/>
      <c r="S157" s="235"/>
      <c r="T157" s="236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7" t="s">
        <v>183</v>
      </c>
      <c r="AU157" s="237" t="s">
        <v>131</v>
      </c>
      <c r="AV157" s="13" t="s">
        <v>82</v>
      </c>
      <c r="AW157" s="13" t="s">
        <v>33</v>
      </c>
      <c r="AX157" s="13" t="s">
        <v>72</v>
      </c>
      <c r="AY157" s="237" t="s">
        <v>117</v>
      </c>
    </row>
    <row r="158" s="11" customFormat="1" ht="22.8" customHeight="1">
      <c r="A158" s="11"/>
      <c r="B158" s="182"/>
      <c r="C158" s="183"/>
      <c r="D158" s="184" t="s">
        <v>71</v>
      </c>
      <c r="E158" s="224" t="s">
        <v>139</v>
      </c>
      <c r="F158" s="224" t="s">
        <v>442</v>
      </c>
      <c r="G158" s="183"/>
      <c r="H158" s="183"/>
      <c r="I158" s="186"/>
      <c r="J158" s="225">
        <f>BK158</f>
        <v>0</v>
      </c>
      <c r="K158" s="183"/>
      <c r="L158" s="188"/>
      <c r="M158" s="189"/>
      <c r="N158" s="190"/>
      <c r="O158" s="190"/>
      <c r="P158" s="191">
        <f>SUM(P159:P197)</f>
        <v>0</v>
      </c>
      <c r="Q158" s="190"/>
      <c r="R158" s="191">
        <f>SUM(R159:R197)</f>
        <v>150.40671999999998</v>
      </c>
      <c r="S158" s="190"/>
      <c r="T158" s="192">
        <f>SUM(T159:T197)</f>
        <v>0</v>
      </c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R158" s="193" t="s">
        <v>80</v>
      </c>
      <c r="AT158" s="194" t="s">
        <v>71</v>
      </c>
      <c r="AU158" s="194" t="s">
        <v>80</v>
      </c>
      <c r="AY158" s="193" t="s">
        <v>117</v>
      </c>
      <c r="BK158" s="195">
        <f>SUM(BK159:BK197)</f>
        <v>0</v>
      </c>
    </row>
    <row r="159" s="2" customFormat="1" ht="37.8" customHeight="1">
      <c r="A159" s="38"/>
      <c r="B159" s="39"/>
      <c r="C159" s="196" t="s">
        <v>247</v>
      </c>
      <c r="D159" s="196" t="s">
        <v>118</v>
      </c>
      <c r="E159" s="197" t="s">
        <v>443</v>
      </c>
      <c r="F159" s="198" t="s">
        <v>444</v>
      </c>
      <c r="G159" s="199" t="s">
        <v>180</v>
      </c>
      <c r="H159" s="200">
        <v>56</v>
      </c>
      <c r="I159" s="201"/>
      <c r="J159" s="200">
        <f>ROUND(I159*H159,1)</f>
        <v>0</v>
      </c>
      <c r="K159" s="198" t="s">
        <v>122</v>
      </c>
      <c r="L159" s="44"/>
      <c r="M159" s="202" t="s">
        <v>19</v>
      </c>
      <c r="N159" s="203" t="s">
        <v>43</v>
      </c>
      <c r="O159" s="84"/>
      <c r="P159" s="204">
        <f>O159*H159</f>
        <v>0</v>
      </c>
      <c r="Q159" s="204">
        <v>0</v>
      </c>
      <c r="R159" s="204">
        <f>Q159*H159</f>
        <v>0</v>
      </c>
      <c r="S159" s="204">
        <v>0</v>
      </c>
      <c r="T159" s="205">
        <f>S159*H159</f>
        <v>0</v>
      </c>
      <c r="U159" s="38"/>
      <c r="V159" s="38"/>
      <c r="W159" s="38"/>
      <c r="X159" s="38"/>
      <c r="Y159" s="38"/>
      <c r="Z159" s="38"/>
      <c r="AA159" s="38"/>
      <c r="AB159" s="38"/>
      <c r="AC159" s="38"/>
      <c r="AD159" s="38"/>
      <c r="AE159" s="38"/>
      <c r="AR159" s="206" t="s">
        <v>139</v>
      </c>
      <c r="AT159" s="206" t="s">
        <v>118</v>
      </c>
      <c r="AU159" s="206" t="s">
        <v>82</v>
      </c>
      <c r="AY159" s="17" t="s">
        <v>117</v>
      </c>
      <c r="BE159" s="207">
        <f>IF(N159="základní",J159,0)</f>
        <v>0</v>
      </c>
      <c r="BF159" s="207">
        <f>IF(N159="snížená",J159,0)</f>
        <v>0</v>
      </c>
      <c r="BG159" s="207">
        <f>IF(N159="zákl. přenesená",J159,0)</f>
        <v>0</v>
      </c>
      <c r="BH159" s="207">
        <f>IF(N159="sníž. přenesená",J159,0)</f>
        <v>0</v>
      </c>
      <c r="BI159" s="207">
        <f>IF(N159="nulová",J159,0)</f>
        <v>0</v>
      </c>
      <c r="BJ159" s="17" t="s">
        <v>80</v>
      </c>
      <c r="BK159" s="207">
        <f>ROUND(I159*H159,1)</f>
        <v>0</v>
      </c>
      <c r="BL159" s="17" t="s">
        <v>139</v>
      </c>
      <c r="BM159" s="206" t="s">
        <v>445</v>
      </c>
    </row>
    <row r="160" s="2" customFormat="1">
      <c r="A160" s="38"/>
      <c r="B160" s="39"/>
      <c r="C160" s="40"/>
      <c r="D160" s="208" t="s">
        <v>125</v>
      </c>
      <c r="E160" s="40"/>
      <c r="F160" s="209" t="s">
        <v>446</v>
      </c>
      <c r="G160" s="40"/>
      <c r="H160" s="40"/>
      <c r="I160" s="210"/>
      <c r="J160" s="40"/>
      <c r="K160" s="40"/>
      <c r="L160" s="44"/>
      <c r="M160" s="211"/>
      <c r="N160" s="212"/>
      <c r="O160" s="84"/>
      <c r="P160" s="84"/>
      <c r="Q160" s="84"/>
      <c r="R160" s="84"/>
      <c r="S160" s="84"/>
      <c r="T160" s="85"/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T160" s="17" t="s">
        <v>125</v>
      </c>
      <c r="AU160" s="17" t="s">
        <v>82</v>
      </c>
    </row>
    <row r="161" s="15" customFormat="1">
      <c r="A161" s="15"/>
      <c r="B161" s="249"/>
      <c r="C161" s="250"/>
      <c r="D161" s="228" t="s">
        <v>183</v>
      </c>
      <c r="E161" s="251" t="s">
        <v>19</v>
      </c>
      <c r="F161" s="252" t="s">
        <v>380</v>
      </c>
      <c r="G161" s="250"/>
      <c r="H161" s="251" t="s">
        <v>19</v>
      </c>
      <c r="I161" s="253"/>
      <c r="J161" s="250"/>
      <c r="K161" s="250"/>
      <c r="L161" s="254"/>
      <c r="M161" s="255"/>
      <c r="N161" s="256"/>
      <c r="O161" s="256"/>
      <c r="P161" s="256"/>
      <c r="Q161" s="256"/>
      <c r="R161" s="256"/>
      <c r="S161" s="256"/>
      <c r="T161" s="257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15"/>
      <c r="AT161" s="258" t="s">
        <v>183</v>
      </c>
      <c r="AU161" s="258" t="s">
        <v>82</v>
      </c>
      <c r="AV161" s="15" t="s">
        <v>80</v>
      </c>
      <c r="AW161" s="15" t="s">
        <v>33</v>
      </c>
      <c r="AX161" s="15" t="s">
        <v>72</v>
      </c>
      <c r="AY161" s="258" t="s">
        <v>117</v>
      </c>
    </row>
    <row r="162" s="13" customFormat="1">
      <c r="A162" s="13"/>
      <c r="B162" s="226"/>
      <c r="C162" s="227"/>
      <c r="D162" s="228" t="s">
        <v>183</v>
      </c>
      <c r="E162" s="229" t="s">
        <v>19</v>
      </c>
      <c r="F162" s="230" t="s">
        <v>328</v>
      </c>
      <c r="G162" s="227"/>
      <c r="H162" s="231">
        <v>28</v>
      </c>
      <c r="I162" s="232"/>
      <c r="J162" s="227"/>
      <c r="K162" s="227"/>
      <c r="L162" s="233"/>
      <c r="M162" s="234"/>
      <c r="N162" s="235"/>
      <c r="O162" s="235"/>
      <c r="P162" s="235"/>
      <c r="Q162" s="235"/>
      <c r="R162" s="235"/>
      <c r="S162" s="235"/>
      <c r="T162" s="236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37" t="s">
        <v>183</v>
      </c>
      <c r="AU162" s="237" t="s">
        <v>82</v>
      </c>
      <c r="AV162" s="13" t="s">
        <v>82</v>
      </c>
      <c r="AW162" s="13" t="s">
        <v>33</v>
      </c>
      <c r="AX162" s="13" t="s">
        <v>72</v>
      </c>
      <c r="AY162" s="237" t="s">
        <v>117</v>
      </c>
    </row>
    <row r="163" s="15" customFormat="1">
      <c r="A163" s="15"/>
      <c r="B163" s="249"/>
      <c r="C163" s="250"/>
      <c r="D163" s="228" t="s">
        <v>183</v>
      </c>
      <c r="E163" s="251" t="s">
        <v>19</v>
      </c>
      <c r="F163" s="252" t="s">
        <v>382</v>
      </c>
      <c r="G163" s="250"/>
      <c r="H163" s="251" t="s">
        <v>19</v>
      </c>
      <c r="I163" s="253"/>
      <c r="J163" s="250"/>
      <c r="K163" s="250"/>
      <c r="L163" s="254"/>
      <c r="M163" s="255"/>
      <c r="N163" s="256"/>
      <c r="O163" s="256"/>
      <c r="P163" s="256"/>
      <c r="Q163" s="256"/>
      <c r="R163" s="256"/>
      <c r="S163" s="256"/>
      <c r="T163" s="257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15"/>
      <c r="AT163" s="258" t="s">
        <v>183</v>
      </c>
      <c r="AU163" s="258" t="s">
        <v>82</v>
      </c>
      <c r="AV163" s="15" t="s">
        <v>80</v>
      </c>
      <c r="AW163" s="15" t="s">
        <v>33</v>
      </c>
      <c r="AX163" s="15" t="s">
        <v>72</v>
      </c>
      <c r="AY163" s="258" t="s">
        <v>117</v>
      </c>
    </row>
    <row r="164" s="13" customFormat="1">
      <c r="A164" s="13"/>
      <c r="B164" s="226"/>
      <c r="C164" s="227"/>
      <c r="D164" s="228" t="s">
        <v>183</v>
      </c>
      <c r="E164" s="229" t="s">
        <v>19</v>
      </c>
      <c r="F164" s="230" t="s">
        <v>328</v>
      </c>
      <c r="G164" s="227"/>
      <c r="H164" s="231">
        <v>28</v>
      </c>
      <c r="I164" s="232"/>
      <c r="J164" s="227"/>
      <c r="K164" s="227"/>
      <c r="L164" s="233"/>
      <c r="M164" s="234"/>
      <c r="N164" s="235"/>
      <c r="O164" s="235"/>
      <c r="P164" s="235"/>
      <c r="Q164" s="235"/>
      <c r="R164" s="235"/>
      <c r="S164" s="235"/>
      <c r="T164" s="236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37" t="s">
        <v>183</v>
      </c>
      <c r="AU164" s="237" t="s">
        <v>82</v>
      </c>
      <c r="AV164" s="13" t="s">
        <v>82</v>
      </c>
      <c r="AW164" s="13" t="s">
        <v>33</v>
      </c>
      <c r="AX164" s="13" t="s">
        <v>72</v>
      </c>
      <c r="AY164" s="237" t="s">
        <v>117</v>
      </c>
    </row>
    <row r="165" s="2" customFormat="1" ht="44.25" customHeight="1">
      <c r="A165" s="38"/>
      <c r="B165" s="39"/>
      <c r="C165" s="196" t="s">
        <v>253</v>
      </c>
      <c r="D165" s="196" t="s">
        <v>118</v>
      </c>
      <c r="E165" s="197" t="s">
        <v>447</v>
      </c>
      <c r="F165" s="198" t="s">
        <v>448</v>
      </c>
      <c r="G165" s="199" t="s">
        <v>180</v>
      </c>
      <c r="H165" s="200">
        <v>56</v>
      </c>
      <c r="I165" s="201"/>
      <c r="J165" s="200">
        <f>ROUND(I165*H165,1)</f>
        <v>0</v>
      </c>
      <c r="K165" s="198" t="s">
        <v>122</v>
      </c>
      <c r="L165" s="44"/>
      <c r="M165" s="202" t="s">
        <v>19</v>
      </c>
      <c r="N165" s="203" t="s">
        <v>43</v>
      </c>
      <c r="O165" s="84"/>
      <c r="P165" s="204">
        <f>O165*H165</f>
        <v>0</v>
      </c>
      <c r="Q165" s="204">
        <v>0</v>
      </c>
      <c r="R165" s="204">
        <f>Q165*H165</f>
        <v>0</v>
      </c>
      <c r="S165" s="204">
        <v>0</v>
      </c>
      <c r="T165" s="205">
        <f>S165*H165</f>
        <v>0</v>
      </c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R165" s="206" t="s">
        <v>139</v>
      </c>
      <c r="AT165" s="206" t="s">
        <v>118</v>
      </c>
      <c r="AU165" s="206" t="s">
        <v>82</v>
      </c>
      <c r="AY165" s="17" t="s">
        <v>117</v>
      </c>
      <c r="BE165" s="207">
        <f>IF(N165="základní",J165,0)</f>
        <v>0</v>
      </c>
      <c r="BF165" s="207">
        <f>IF(N165="snížená",J165,0)</f>
        <v>0</v>
      </c>
      <c r="BG165" s="207">
        <f>IF(N165="zákl. přenesená",J165,0)</f>
        <v>0</v>
      </c>
      <c r="BH165" s="207">
        <f>IF(N165="sníž. přenesená",J165,0)</f>
        <v>0</v>
      </c>
      <c r="BI165" s="207">
        <f>IF(N165="nulová",J165,0)</f>
        <v>0</v>
      </c>
      <c r="BJ165" s="17" t="s">
        <v>80</v>
      </c>
      <c r="BK165" s="207">
        <f>ROUND(I165*H165,1)</f>
        <v>0</v>
      </c>
      <c r="BL165" s="17" t="s">
        <v>139</v>
      </c>
      <c r="BM165" s="206" t="s">
        <v>449</v>
      </c>
    </row>
    <row r="166" s="2" customFormat="1">
      <c r="A166" s="38"/>
      <c r="B166" s="39"/>
      <c r="C166" s="40"/>
      <c r="D166" s="208" t="s">
        <v>125</v>
      </c>
      <c r="E166" s="40"/>
      <c r="F166" s="209" t="s">
        <v>450</v>
      </c>
      <c r="G166" s="40"/>
      <c r="H166" s="40"/>
      <c r="I166" s="210"/>
      <c r="J166" s="40"/>
      <c r="K166" s="40"/>
      <c r="L166" s="44"/>
      <c r="M166" s="211"/>
      <c r="N166" s="212"/>
      <c r="O166" s="84"/>
      <c r="P166" s="84"/>
      <c r="Q166" s="84"/>
      <c r="R166" s="84"/>
      <c r="S166" s="84"/>
      <c r="T166" s="85"/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T166" s="17" t="s">
        <v>125</v>
      </c>
      <c r="AU166" s="17" t="s">
        <v>82</v>
      </c>
    </row>
    <row r="167" s="2" customFormat="1" ht="24.15" customHeight="1">
      <c r="A167" s="38"/>
      <c r="B167" s="39"/>
      <c r="C167" s="196" t="s">
        <v>8</v>
      </c>
      <c r="D167" s="196" t="s">
        <v>118</v>
      </c>
      <c r="E167" s="197" t="s">
        <v>451</v>
      </c>
      <c r="F167" s="198" t="s">
        <v>452</v>
      </c>
      <c r="G167" s="199" t="s">
        <v>197</v>
      </c>
      <c r="H167" s="200">
        <v>4.2300000000000004</v>
      </c>
      <c r="I167" s="201"/>
      <c r="J167" s="200">
        <f>ROUND(I167*H167,1)</f>
        <v>0</v>
      </c>
      <c r="K167" s="198" t="s">
        <v>122</v>
      </c>
      <c r="L167" s="44"/>
      <c r="M167" s="202" t="s">
        <v>19</v>
      </c>
      <c r="N167" s="203" t="s">
        <v>43</v>
      </c>
      <c r="O167" s="84"/>
      <c r="P167" s="204">
        <f>O167*H167</f>
        <v>0</v>
      </c>
      <c r="Q167" s="204">
        <v>0</v>
      </c>
      <c r="R167" s="204">
        <f>Q167*H167</f>
        <v>0</v>
      </c>
      <c r="S167" s="204">
        <v>0</v>
      </c>
      <c r="T167" s="205">
        <f>S167*H167</f>
        <v>0</v>
      </c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R167" s="206" t="s">
        <v>139</v>
      </c>
      <c r="AT167" s="206" t="s">
        <v>118</v>
      </c>
      <c r="AU167" s="206" t="s">
        <v>82</v>
      </c>
      <c r="AY167" s="17" t="s">
        <v>117</v>
      </c>
      <c r="BE167" s="207">
        <f>IF(N167="základní",J167,0)</f>
        <v>0</v>
      </c>
      <c r="BF167" s="207">
        <f>IF(N167="snížená",J167,0)</f>
        <v>0</v>
      </c>
      <c r="BG167" s="207">
        <f>IF(N167="zákl. přenesená",J167,0)</f>
        <v>0</v>
      </c>
      <c r="BH167" s="207">
        <f>IF(N167="sníž. přenesená",J167,0)</f>
        <v>0</v>
      </c>
      <c r="BI167" s="207">
        <f>IF(N167="nulová",J167,0)</f>
        <v>0</v>
      </c>
      <c r="BJ167" s="17" t="s">
        <v>80</v>
      </c>
      <c r="BK167" s="207">
        <f>ROUND(I167*H167,1)</f>
        <v>0</v>
      </c>
      <c r="BL167" s="17" t="s">
        <v>139</v>
      </c>
      <c r="BM167" s="206" t="s">
        <v>453</v>
      </c>
    </row>
    <row r="168" s="2" customFormat="1">
      <c r="A168" s="38"/>
      <c r="B168" s="39"/>
      <c r="C168" s="40"/>
      <c r="D168" s="208" t="s">
        <v>125</v>
      </c>
      <c r="E168" s="40"/>
      <c r="F168" s="209" t="s">
        <v>454</v>
      </c>
      <c r="G168" s="40"/>
      <c r="H168" s="40"/>
      <c r="I168" s="210"/>
      <c r="J168" s="40"/>
      <c r="K168" s="40"/>
      <c r="L168" s="44"/>
      <c r="M168" s="211"/>
      <c r="N168" s="212"/>
      <c r="O168" s="84"/>
      <c r="P168" s="84"/>
      <c r="Q168" s="84"/>
      <c r="R168" s="84"/>
      <c r="S168" s="84"/>
      <c r="T168" s="85"/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T168" s="17" t="s">
        <v>125</v>
      </c>
      <c r="AU168" s="17" t="s">
        <v>82</v>
      </c>
    </row>
    <row r="169" s="15" customFormat="1">
      <c r="A169" s="15"/>
      <c r="B169" s="249"/>
      <c r="C169" s="250"/>
      <c r="D169" s="228" t="s">
        <v>183</v>
      </c>
      <c r="E169" s="251" t="s">
        <v>19</v>
      </c>
      <c r="F169" s="252" t="s">
        <v>380</v>
      </c>
      <c r="G169" s="250"/>
      <c r="H169" s="251" t="s">
        <v>19</v>
      </c>
      <c r="I169" s="253"/>
      <c r="J169" s="250"/>
      <c r="K169" s="250"/>
      <c r="L169" s="254"/>
      <c r="M169" s="255"/>
      <c r="N169" s="256"/>
      <c r="O169" s="256"/>
      <c r="P169" s="256"/>
      <c r="Q169" s="256"/>
      <c r="R169" s="256"/>
      <c r="S169" s="256"/>
      <c r="T169" s="257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15"/>
      <c r="AT169" s="258" t="s">
        <v>183</v>
      </c>
      <c r="AU169" s="258" t="s">
        <v>82</v>
      </c>
      <c r="AV169" s="15" t="s">
        <v>80</v>
      </c>
      <c r="AW169" s="15" t="s">
        <v>33</v>
      </c>
      <c r="AX169" s="15" t="s">
        <v>72</v>
      </c>
      <c r="AY169" s="258" t="s">
        <v>117</v>
      </c>
    </row>
    <row r="170" s="13" customFormat="1">
      <c r="A170" s="13"/>
      <c r="B170" s="226"/>
      <c r="C170" s="227"/>
      <c r="D170" s="228" t="s">
        <v>183</v>
      </c>
      <c r="E170" s="229" t="s">
        <v>19</v>
      </c>
      <c r="F170" s="230" t="s">
        <v>455</v>
      </c>
      <c r="G170" s="227"/>
      <c r="H170" s="231">
        <v>2.1000000000000001</v>
      </c>
      <c r="I170" s="232"/>
      <c r="J170" s="227"/>
      <c r="K170" s="227"/>
      <c r="L170" s="233"/>
      <c r="M170" s="234"/>
      <c r="N170" s="235"/>
      <c r="O170" s="235"/>
      <c r="P170" s="235"/>
      <c r="Q170" s="235"/>
      <c r="R170" s="235"/>
      <c r="S170" s="235"/>
      <c r="T170" s="236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37" t="s">
        <v>183</v>
      </c>
      <c r="AU170" s="237" t="s">
        <v>82</v>
      </c>
      <c r="AV170" s="13" t="s">
        <v>82</v>
      </c>
      <c r="AW170" s="13" t="s">
        <v>33</v>
      </c>
      <c r="AX170" s="13" t="s">
        <v>72</v>
      </c>
      <c r="AY170" s="237" t="s">
        <v>117</v>
      </c>
    </row>
    <row r="171" s="15" customFormat="1">
      <c r="A171" s="15"/>
      <c r="B171" s="249"/>
      <c r="C171" s="250"/>
      <c r="D171" s="228" t="s">
        <v>183</v>
      </c>
      <c r="E171" s="251" t="s">
        <v>19</v>
      </c>
      <c r="F171" s="252" t="s">
        <v>382</v>
      </c>
      <c r="G171" s="250"/>
      <c r="H171" s="251" t="s">
        <v>19</v>
      </c>
      <c r="I171" s="253"/>
      <c r="J171" s="250"/>
      <c r="K171" s="250"/>
      <c r="L171" s="254"/>
      <c r="M171" s="255"/>
      <c r="N171" s="256"/>
      <c r="O171" s="256"/>
      <c r="P171" s="256"/>
      <c r="Q171" s="256"/>
      <c r="R171" s="256"/>
      <c r="S171" s="256"/>
      <c r="T171" s="257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15"/>
      <c r="AT171" s="258" t="s">
        <v>183</v>
      </c>
      <c r="AU171" s="258" t="s">
        <v>82</v>
      </c>
      <c r="AV171" s="15" t="s">
        <v>80</v>
      </c>
      <c r="AW171" s="15" t="s">
        <v>33</v>
      </c>
      <c r="AX171" s="15" t="s">
        <v>72</v>
      </c>
      <c r="AY171" s="258" t="s">
        <v>117</v>
      </c>
    </row>
    <row r="172" s="13" customFormat="1">
      <c r="A172" s="13"/>
      <c r="B172" s="226"/>
      <c r="C172" s="227"/>
      <c r="D172" s="228" t="s">
        <v>183</v>
      </c>
      <c r="E172" s="229" t="s">
        <v>19</v>
      </c>
      <c r="F172" s="230" t="s">
        <v>456</v>
      </c>
      <c r="G172" s="227"/>
      <c r="H172" s="231">
        <v>2.1299999999999999</v>
      </c>
      <c r="I172" s="232"/>
      <c r="J172" s="227"/>
      <c r="K172" s="227"/>
      <c r="L172" s="233"/>
      <c r="M172" s="234"/>
      <c r="N172" s="235"/>
      <c r="O172" s="235"/>
      <c r="P172" s="235"/>
      <c r="Q172" s="235"/>
      <c r="R172" s="235"/>
      <c r="S172" s="235"/>
      <c r="T172" s="236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37" t="s">
        <v>183</v>
      </c>
      <c r="AU172" s="237" t="s">
        <v>82</v>
      </c>
      <c r="AV172" s="13" t="s">
        <v>82</v>
      </c>
      <c r="AW172" s="13" t="s">
        <v>33</v>
      </c>
      <c r="AX172" s="13" t="s">
        <v>72</v>
      </c>
      <c r="AY172" s="237" t="s">
        <v>117</v>
      </c>
    </row>
    <row r="173" s="2" customFormat="1" ht="33" customHeight="1">
      <c r="A173" s="38"/>
      <c r="B173" s="39"/>
      <c r="C173" s="196" t="s">
        <v>265</v>
      </c>
      <c r="D173" s="196" t="s">
        <v>118</v>
      </c>
      <c r="E173" s="197" t="s">
        <v>457</v>
      </c>
      <c r="F173" s="198" t="s">
        <v>458</v>
      </c>
      <c r="G173" s="199" t="s">
        <v>134</v>
      </c>
      <c r="H173" s="200">
        <v>24</v>
      </c>
      <c r="I173" s="201"/>
      <c r="J173" s="200">
        <f>ROUND(I173*H173,1)</f>
        <v>0</v>
      </c>
      <c r="K173" s="198" t="s">
        <v>122</v>
      </c>
      <c r="L173" s="44"/>
      <c r="M173" s="202" t="s">
        <v>19</v>
      </c>
      <c r="N173" s="203" t="s">
        <v>43</v>
      </c>
      <c r="O173" s="84"/>
      <c r="P173" s="204">
        <f>O173*H173</f>
        <v>0</v>
      </c>
      <c r="Q173" s="204">
        <v>0.00165</v>
      </c>
      <c r="R173" s="204">
        <f>Q173*H173</f>
        <v>0.039599999999999996</v>
      </c>
      <c r="S173" s="204">
        <v>0</v>
      </c>
      <c r="T173" s="205">
        <f>S173*H173</f>
        <v>0</v>
      </c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R173" s="206" t="s">
        <v>139</v>
      </c>
      <c r="AT173" s="206" t="s">
        <v>118</v>
      </c>
      <c r="AU173" s="206" t="s">
        <v>82</v>
      </c>
      <c r="AY173" s="17" t="s">
        <v>117</v>
      </c>
      <c r="BE173" s="207">
        <f>IF(N173="základní",J173,0)</f>
        <v>0</v>
      </c>
      <c r="BF173" s="207">
        <f>IF(N173="snížená",J173,0)</f>
        <v>0</v>
      </c>
      <c r="BG173" s="207">
        <f>IF(N173="zákl. přenesená",J173,0)</f>
        <v>0</v>
      </c>
      <c r="BH173" s="207">
        <f>IF(N173="sníž. přenesená",J173,0)</f>
        <v>0</v>
      </c>
      <c r="BI173" s="207">
        <f>IF(N173="nulová",J173,0)</f>
        <v>0</v>
      </c>
      <c r="BJ173" s="17" t="s">
        <v>80</v>
      </c>
      <c r="BK173" s="207">
        <f>ROUND(I173*H173,1)</f>
        <v>0</v>
      </c>
      <c r="BL173" s="17" t="s">
        <v>139</v>
      </c>
      <c r="BM173" s="206" t="s">
        <v>459</v>
      </c>
    </row>
    <row r="174" s="2" customFormat="1">
      <c r="A174" s="38"/>
      <c r="B174" s="39"/>
      <c r="C174" s="40"/>
      <c r="D174" s="208" t="s">
        <v>125</v>
      </c>
      <c r="E174" s="40"/>
      <c r="F174" s="209" t="s">
        <v>460</v>
      </c>
      <c r="G174" s="40"/>
      <c r="H174" s="40"/>
      <c r="I174" s="210"/>
      <c r="J174" s="40"/>
      <c r="K174" s="40"/>
      <c r="L174" s="44"/>
      <c r="M174" s="211"/>
      <c r="N174" s="212"/>
      <c r="O174" s="84"/>
      <c r="P174" s="84"/>
      <c r="Q174" s="84"/>
      <c r="R174" s="84"/>
      <c r="S174" s="84"/>
      <c r="T174" s="85"/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T174" s="17" t="s">
        <v>125</v>
      </c>
      <c r="AU174" s="17" t="s">
        <v>82</v>
      </c>
    </row>
    <row r="175" s="15" customFormat="1">
      <c r="A175" s="15"/>
      <c r="B175" s="249"/>
      <c r="C175" s="250"/>
      <c r="D175" s="228" t="s">
        <v>183</v>
      </c>
      <c r="E175" s="251" t="s">
        <v>19</v>
      </c>
      <c r="F175" s="252" t="s">
        <v>380</v>
      </c>
      <c r="G175" s="250"/>
      <c r="H175" s="251" t="s">
        <v>19</v>
      </c>
      <c r="I175" s="253"/>
      <c r="J175" s="250"/>
      <c r="K175" s="250"/>
      <c r="L175" s="254"/>
      <c r="M175" s="255"/>
      <c r="N175" s="256"/>
      <c r="O175" s="256"/>
      <c r="P175" s="256"/>
      <c r="Q175" s="256"/>
      <c r="R175" s="256"/>
      <c r="S175" s="256"/>
      <c r="T175" s="257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15"/>
      <c r="AT175" s="258" t="s">
        <v>183</v>
      </c>
      <c r="AU175" s="258" t="s">
        <v>82</v>
      </c>
      <c r="AV175" s="15" t="s">
        <v>80</v>
      </c>
      <c r="AW175" s="15" t="s">
        <v>33</v>
      </c>
      <c r="AX175" s="15" t="s">
        <v>72</v>
      </c>
      <c r="AY175" s="258" t="s">
        <v>117</v>
      </c>
    </row>
    <row r="176" s="13" customFormat="1">
      <c r="A176" s="13"/>
      <c r="B176" s="226"/>
      <c r="C176" s="227"/>
      <c r="D176" s="228" t="s">
        <v>183</v>
      </c>
      <c r="E176" s="229" t="s">
        <v>19</v>
      </c>
      <c r="F176" s="230" t="s">
        <v>242</v>
      </c>
      <c r="G176" s="227"/>
      <c r="H176" s="231">
        <v>12</v>
      </c>
      <c r="I176" s="232"/>
      <c r="J176" s="227"/>
      <c r="K176" s="227"/>
      <c r="L176" s="233"/>
      <c r="M176" s="234"/>
      <c r="N176" s="235"/>
      <c r="O176" s="235"/>
      <c r="P176" s="235"/>
      <c r="Q176" s="235"/>
      <c r="R176" s="235"/>
      <c r="S176" s="235"/>
      <c r="T176" s="236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37" t="s">
        <v>183</v>
      </c>
      <c r="AU176" s="237" t="s">
        <v>82</v>
      </c>
      <c r="AV176" s="13" t="s">
        <v>82</v>
      </c>
      <c r="AW176" s="13" t="s">
        <v>33</v>
      </c>
      <c r="AX176" s="13" t="s">
        <v>72</v>
      </c>
      <c r="AY176" s="237" t="s">
        <v>117</v>
      </c>
    </row>
    <row r="177" s="15" customFormat="1">
      <c r="A177" s="15"/>
      <c r="B177" s="249"/>
      <c r="C177" s="250"/>
      <c r="D177" s="228" t="s">
        <v>183</v>
      </c>
      <c r="E177" s="251" t="s">
        <v>19</v>
      </c>
      <c r="F177" s="252" t="s">
        <v>382</v>
      </c>
      <c r="G177" s="250"/>
      <c r="H177" s="251" t="s">
        <v>19</v>
      </c>
      <c r="I177" s="253"/>
      <c r="J177" s="250"/>
      <c r="K177" s="250"/>
      <c r="L177" s="254"/>
      <c r="M177" s="255"/>
      <c r="N177" s="256"/>
      <c r="O177" s="256"/>
      <c r="P177" s="256"/>
      <c r="Q177" s="256"/>
      <c r="R177" s="256"/>
      <c r="S177" s="256"/>
      <c r="T177" s="257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15"/>
      <c r="AT177" s="258" t="s">
        <v>183</v>
      </c>
      <c r="AU177" s="258" t="s">
        <v>82</v>
      </c>
      <c r="AV177" s="15" t="s">
        <v>80</v>
      </c>
      <c r="AW177" s="15" t="s">
        <v>33</v>
      </c>
      <c r="AX177" s="15" t="s">
        <v>72</v>
      </c>
      <c r="AY177" s="258" t="s">
        <v>117</v>
      </c>
    </row>
    <row r="178" s="13" customFormat="1">
      <c r="A178" s="13"/>
      <c r="B178" s="226"/>
      <c r="C178" s="227"/>
      <c r="D178" s="228" t="s">
        <v>183</v>
      </c>
      <c r="E178" s="229" t="s">
        <v>19</v>
      </c>
      <c r="F178" s="230" t="s">
        <v>242</v>
      </c>
      <c r="G178" s="227"/>
      <c r="H178" s="231">
        <v>12</v>
      </c>
      <c r="I178" s="232"/>
      <c r="J178" s="227"/>
      <c r="K178" s="227"/>
      <c r="L178" s="233"/>
      <c r="M178" s="234"/>
      <c r="N178" s="235"/>
      <c r="O178" s="235"/>
      <c r="P178" s="235"/>
      <c r="Q178" s="235"/>
      <c r="R178" s="235"/>
      <c r="S178" s="235"/>
      <c r="T178" s="236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37" t="s">
        <v>183</v>
      </c>
      <c r="AU178" s="237" t="s">
        <v>82</v>
      </c>
      <c r="AV178" s="13" t="s">
        <v>82</v>
      </c>
      <c r="AW178" s="13" t="s">
        <v>33</v>
      </c>
      <c r="AX178" s="13" t="s">
        <v>72</v>
      </c>
      <c r="AY178" s="237" t="s">
        <v>117</v>
      </c>
    </row>
    <row r="179" s="2" customFormat="1" ht="21.75" customHeight="1">
      <c r="A179" s="38"/>
      <c r="B179" s="39"/>
      <c r="C179" s="259" t="s">
        <v>269</v>
      </c>
      <c r="D179" s="259" t="s">
        <v>202</v>
      </c>
      <c r="E179" s="260" t="s">
        <v>461</v>
      </c>
      <c r="F179" s="261" t="s">
        <v>462</v>
      </c>
      <c r="G179" s="262" t="s">
        <v>134</v>
      </c>
      <c r="H179" s="263">
        <v>24</v>
      </c>
      <c r="I179" s="264"/>
      <c r="J179" s="263">
        <f>ROUND(I179*H179,1)</f>
        <v>0</v>
      </c>
      <c r="K179" s="261" t="s">
        <v>122</v>
      </c>
      <c r="L179" s="265"/>
      <c r="M179" s="266" t="s">
        <v>19</v>
      </c>
      <c r="N179" s="267" t="s">
        <v>43</v>
      </c>
      <c r="O179" s="84"/>
      <c r="P179" s="204">
        <f>O179*H179</f>
        <v>0</v>
      </c>
      <c r="Q179" s="204">
        <v>0.085000000000000006</v>
      </c>
      <c r="R179" s="204">
        <f>Q179*H179</f>
        <v>2.04</v>
      </c>
      <c r="S179" s="204">
        <v>0</v>
      </c>
      <c r="T179" s="205">
        <f>S179*H179</f>
        <v>0</v>
      </c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R179" s="206" t="s">
        <v>159</v>
      </c>
      <c r="AT179" s="206" t="s">
        <v>202</v>
      </c>
      <c r="AU179" s="206" t="s">
        <v>82</v>
      </c>
      <c r="AY179" s="17" t="s">
        <v>117</v>
      </c>
      <c r="BE179" s="207">
        <f>IF(N179="základní",J179,0)</f>
        <v>0</v>
      </c>
      <c r="BF179" s="207">
        <f>IF(N179="snížená",J179,0)</f>
        <v>0</v>
      </c>
      <c r="BG179" s="207">
        <f>IF(N179="zákl. přenesená",J179,0)</f>
        <v>0</v>
      </c>
      <c r="BH179" s="207">
        <f>IF(N179="sníž. přenesená",J179,0)</f>
        <v>0</v>
      </c>
      <c r="BI179" s="207">
        <f>IF(N179="nulová",J179,0)</f>
        <v>0</v>
      </c>
      <c r="BJ179" s="17" t="s">
        <v>80</v>
      </c>
      <c r="BK179" s="207">
        <f>ROUND(I179*H179,1)</f>
        <v>0</v>
      </c>
      <c r="BL179" s="17" t="s">
        <v>139</v>
      </c>
      <c r="BM179" s="206" t="s">
        <v>463</v>
      </c>
    </row>
    <row r="180" s="2" customFormat="1" ht="49.05" customHeight="1">
      <c r="A180" s="38"/>
      <c r="B180" s="39"/>
      <c r="C180" s="196" t="s">
        <v>274</v>
      </c>
      <c r="D180" s="196" t="s">
        <v>118</v>
      </c>
      <c r="E180" s="197" t="s">
        <v>464</v>
      </c>
      <c r="F180" s="198" t="s">
        <v>465</v>
      </c>
      <c r="G180" s="199" t="s">
        <v>197</v>
      </c>
      <c r="H180" s="200">
        <v>10.560000000000001</v>
      </c>
      <c r="I180" s="201"/>
      <c r="J180" s="200">
        <f>ROUND(I180*H180,1)</f>
        <v>0</v>
      </c>
      <c r="K180" s="198" t="s">
        <v>122</v>
      </c>
      <c r="L180" s="44"/>
      <c r="M180" s="202" t="s">
        <v>19</v>
      </c>
      <c r="N180" s="203" t="s">
        <v>43</v>
      </c>
      <c r="O180" s="84"/>
      <c r="P180" s="204">
        <f>O180*H180</f>
        <v>0</v>
      </c>
      <c r="Q180" s="204">
        <v>0</v>
      </c>
      <c r="R180" s="204">
        <f>Q180*H180</f>
        <v>0</v>
      </c>
      <c r="S180" s="204">
        <v>0</v>
      </c>
      <c r="T180" s="20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06" t="s">
        <v>139</v>
      </c>
      <c r="AT180" s="206" t="s">
        <v>118</v>
      </c>
      <c r="AU180" s="206" t="s">
        <v>82</v>
      </c>
      <c r="AY180" s="17" t="s">
        <v>117</v>
      </c>
      <c r="BE180" s="207">
        <f>IF(N180="základní",J180,0)</f>
        <v>0</v>
      </c>
      <c r="BF180" s="207">
        <f>IF(N180="snížená",J180,0)</f>
        <v>0</v>
      </c>
      <c r="BG180" s="207">
        <f>IF(N180="zákl. přenesená",J180,0)</f>
        <v>0</v>
      </c>
      <c r="BH180" s="207">
        <f>IF(N180="sníž. přenesená",J180,0)</f>
        <v>0</v>
      </c>
      <c r="BI180" s="207">
        <f>IF(N180="nulová",J180,0)</f>
        <v>0</v>
      </c>
      <c r="BJ180" s="17" t="s">
        <v>80</v>
      </c>
      <c r="BK180" s="207">
        <f>ROUND(I180*H180,1)</f>
        <v>0</v>
      </c>
      <c r="BL180" s="17" t="s">
        <v>139</v>
      </c>
      <c r="BM180" s="206" t="s">
        <v>466</v>
      </c>
    </row>
    <row r="181" s="2" customFormat="1">
      <c r="A181" s="38"/>
      <c r="B181" s="39"/>
      <c r="C181" s="40"/>
      <c r="D181" s="208" t="s">
        <v>125</v>
      </c>
      <c r="E181" s="40"/>
      <c r="F181" s="209" t="s">
        <v>467</v>
      </c>
      <c r="G181" s="40"/>
      <c r="H181" s="40"/>
      <c r="I181" s="210"/>
      <c r="J181" s="40"/>
      <c r="K181" s="40"/>
      <c r="L181" s="44"/>
      <c r="M181" s="211"/>
      <c r="N181" s="212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125</v>
      </c>
      <c r="AU181" s="17" t="s">
        <v>82</v>
      </c>
    </row>
    <row r="182" s="15" customFormat="1">
      <c r="A182" s="15"/>
      <c r="B182" s="249"/>
      <c r="C182" s="250"/>
      <c r="D182" s="228" t="s">
        <v>183</v>
      </c>
      <c r="E182" s="251" t="s">
        <v>19</v>
      </c>
      <c r="F182" s="252" t="s">
        <v>380</v>
      </c>
      <c r="G182" s="250"/>
      <c r="H182" s="251" t="s">
        <v>19</v>
      </c>
      <c r="I182" s="253"/>
      <c r="J182" s="250"/>
      <c r="K182" s="250"/>
      <c r="L182" s="254"/>
      <c r="M182" s="255"/>
      <c r="N182" s="256"/>
      <c r="O182" s="256"/>
      <c r="P182" s="256"/>
      <c r="Q182" s="256"/>
      <c r="R182" s="256"/>
      <c r="S182" s="256"/>
      <c r="T182" s="257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15"/>
      <c r="AT182" s="258" t="s">
        <v>183</v>
      </c>
      <c r="AU182" s="258" t="s">
        <v>82</v>
      </c>
      <c r="AV182" s="15" t="s">
        <v>80</v>
      </c>
      <c r="AW182" s="15" t="s">
        <v>33</v>
      </c>
      <c r="AX182" s="15" t="s">
        <v>72</v>
      </c>
      <c r="AY182" s="258" t="s">
        <v>117</v>
      </c>
    </row>
    <row r="183" s="13" customFormat="1">
      <c r="A183" s="13"/>
      <c r="B183" s="226"/>
      <c r="C183" s="227"/>
      <c r="D183" s="228" t="s">
        <v>183</v>
      </c>
      <c r="E183" s="229" t="s">
        <v>19</v>
      </c>
      <c r="F183" s="230" t="s">
        <v>468</v>
      </c>
      <c r="G183" s="227"/>
      <c r="H183" s="231">
        <v>5.25</v>
      </c>
      <c r="I183" s="232"/>
      <c r="J183" s="227"/>
      <c r="K183" s="227"/>
      <c r="L183" s="233"/>
      <c r="M183" s="234"/>
      <c r="N183" s="235"/>
      <c r="O183" s="235"/>
      <c r="P183" s="235"/>
      <c r="Q183" s="235"/>
      <c r="R183" s="235"/>
      <c r="S183" s="235"/>
      <c r="T183" s="236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37" t="s">
        <v>183</v>
      </c>
      <c r="AU183" s="237" t="s">
        <v>82</v>
      </c>
      <c r="AV183" s="13" t="s">
        <v>82</v>
      </c>
      <c r="AW183" s="13" t="s">
        <v>33</v>
      </c>
      <c r="AX183" s="13" t="s">
        <v>72</v>
      </c>
      <c r="AY183" s="237" t="s">
        <v>117</v>
      </c>
    </row>
    <row r="184" s="15" customFormat="1">
      <c r="A184" s="15"/>
      <c r="B184" s="249"/>
      <c r="C184" s="250"/>
      <c r="D184" s="228" t="s">
        <v>183</v>
      </c>
      <c r="E184" s="251" t="s">
        <v>19</v>
      </c>
      <c r="F184" s="252" t="s">
        <v>382</v>
      </c>
      <c r="G184" s="250"/>
      <c r="H184" s="251" t="s">
        <v>19</v>
      </c>
      <c r="I184" s="253"/>
      <c r="J184" s="250"/>
      <c r="K184" s="250"/>
      <c r="L184" s="254"/>
      <c r="M184" s="255"/>
      <c r="N184" s="256"/>
      <c r="O184" s="256"/>
      <c r="P184" s="256"/>
      <c r="Q184" s="256"/>
      <c r="R184" s="256"/>
      <c r="S184" s="256"/>
      <c r="T184" s="257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15"/>
      <c r="AT184" s="258" t="s">
        <v>183</v>
      </c>
      <c r="AU184" s="258" t="s">
        <v>82</v>
      </c>
      <c r="AV184" s="15" t="s">
        <v>80</v>
      </c>
      <c r="AW184" s="15" t="s">
        <v>33</v>
      </c>
      <c r="AX184" s="15" t="s">
        <v>72</v>
      </c>
      <c r="AY184" s="258" t="s">
        <v>117</v>
      </c>
    </row>
    <row r="185" s="13" customFormat="1">
      <c r="A185" s="13"/>
      <c r="B185" s="226"/>
      <c r="C185" s="227"/>
      <c r="D185" s="228" t="s">
        <v>183</v>
      </c>
      <c r="E185" s="229" t="s">
        <v>19</v>
      </c>
      <c r="F185" s="230" t="s">
        <v>469</v>
      </c>
      <c r="G185" s="227"/>
      <c r="H185" s="231">
        <v>5.3099999999999996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183</v>
      </c>
      <c r="AU185" s="237" t="s">
        <v>82</v>
      </c>
      <c r="AV185" s="13" t="s">
        <v>82</v>
      </c>
      <c r="AW185" s="13" t="s">
        <v>33</v>
      </c>
      <c r="AX185" s="13" t="s">
        <v>72</v>
      </c>
      <c r="AY185" s="237" t="s">
        <v>117</v>
      </c>
    </row>
    <row r="186" s="2" customFormat="1" ht="37.8" customHeight="1">
      <c r="A186" s="38"/>
      <c r="B186" s="39"/>
      <c r="C186" s="196" t="s">
        <v>278</v>
      </c>
      <c r="D186" s="196" t="s">
        <v>118</v>
      </c>
      <c r="E186" s="197" t="s">
        <v>470</v>
      </c>
      <c r="F186" s="198" t="s">
        <v>471</v>
      </c>
      <c r="G186" s="199" t="s">
        <v>197</v>
      </c>
      <c r="H186" s="200">
        <v>50</v>
      </c>
      <c r="I186" s="201"/>
      <c r="J186" s="200">
        <f>ROUND(I186*H186,1)</f>
        <v>0</v>
      </c>
      <c r="K186" s="198" t="s">
        <v>122</v>
      </c>
      <c r="L186" s="44"/>
      <c r="M186" s="202" t="s">
        <v>19</v>
      </c>
      <c r="N186" s="203" t="s">
        <v>43</v>
      </c>
      <c r="O186" s="84"/>
      <c r="P186" s="204">
        <f>O186*H186</f>
        <v>0</v>
      </c>
      <c r="Q186" s="204">
        <v>2.13408</v>
      </c>
      <c r="R186" s="204">
        <f>Q186*H186</f>
        <v>106.70399999999999</v>
      </c>
      <c r="S186" s="204">
        <v>0</v>
      </c>
      <c r="T186" s="20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06" t="s">
        <v>139</v>
      </c>
      <c r="AT186" s="206" t="s">
        <v>118</v>
      </c>
      <c r="AU186" s="206" t="s">
        <v>82</v>
      </c>
      <c r="AY186" s="17" t="s">
        <v>117</v>
      </c>
      <c r="BE186" s="207">
        <f>IF(N186="základní",J186,0)</f>
        <v>0</v>
      </c>
      <c r="BF186" s="207">
        <f>IF(N186="snížená",J186,0)</f>
        <v>0</v>
      </c>
      <c r="BG186" s="207">
        <f>IF(N186="zákl. přenesená",J186,0)</f>
        <v>0</v>
      </c>
      <c r="BH186" s="207">
        <f>IF(N186="sníž. přenesená",J186,0)</f>
        <v>0</v>
      </c>
      <c r="BI186" s="207">
        <f>IF(N186="nulová",J186,0)</f>
        <v>0</v>
      </c>
      <c r="BJ186" s="17" t="s">
        <v>80</v>
      </c>
      <c r="BK186" s="207">
        <f>ROUND(I186*H186,1)</f>
        <v>0</v>
      </c>
      <c r="BL186" s="17" t="s">
        <v>139</v>
      </c>
      <c r="BM186" s="206" t="s">
        <v>472</v>
      </c>
    </row>
    <row r="187" s="2" customFormat="1">
      <c r="A187" s="38"/>
      <c r="B187" s="39"/>
      <c r="C187" s="40"/>
      <c r="D187" s="208" t="s">
        <v>125</v>
      </c>
      <c r="E187" s="40"/>
      <c r="F187" s="209" t="s">
        <v>473</v>
      </c>
      <c r="G187" s="40"/>
      <c r="H187" s="40"/>
      <c r="I187" s="210"/>
      <c r="J187" s="40"/>
      <c r="K187" s="40"/>
      <c r="L187" s="44"/>
      <c r="M187" s="211"/>
      <c r="N187" s="212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125</v>
      </c>
      <c r="AU187" s="17" t="s">
        <v>82</v>
      </c>
    </row>
    <row r="188" s="15" customFormat="1">
      <c r="A188" s="15"/>
      <c r="B188" s="249"/>
      <c r="C188" s="250"/>
      <c r="D188" s="228" t="s">
        <v>183</v>
      </c>
      <c r="E188" s="251" t="s">
        <v>19</v>
      </c>
      <c r="F188" s="252" t="s">
        <v>380</v>
      </c>
      <c r="G188" s="250"/>
      <c r="H188" s="251" t="s">
        <v>19</v>
      </c>
      <c r="I188" s="253"/>
      <c r="J188" s="250"/>
      <c r="K188" s="250"/>
      <c r="L188" s="254"/>
      <c r="M188" s="255"/>
      <c r="N188" s="256"/>
      <c r="O188" s="256"/>
      <c r="P188" s="256"/>
      <c r="Q188" s="256"/>
      <c r="R188" s="256"/>
      <c r="S188" s="256"/>
      <c r="T188" s="257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58" t="s">
        <v>183</v>
      </c>
      <c r="AU188" s="258" t="s">
        <v>82</v>
      </c>
      <c r="AV188" s="15" t="s">
        <v>80</v>
      </c>
      <c r="AW188" s="15" t="s">
        <v>33</v>
      </c>
      <c r="AX188" s="15" t="s">
        <v>72</v>
      </c>
      <c r="AY188" s="258" t="s">
        <v>117</v>
      </c>
    </row>
    <row r="189" s="13" customFormat="1">
      <c r="A189" s="13"/>
      <c r="B189" s="226"/>
      <c r="C189" s="227"/>
      <c r="D189" s="228" t="s">
        <v>183</v>
      </c>
      <c r="E189" s="229" t="s">
        <v>19</v>
      </c>
      <c r="F189" s="230" t="s">
        <v>474</v>
      </c>
      <c r="G189" s="227"/>
      <c r="H189" s="231">
        <v>30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183</v>
      </c>
      <c r="AU189" s="237" t="s">
        <v>82</v>
      </c>
      <c r="AV189" s="13" t="s">
        <v>82</v>
      </c>
      <c r="AW189" s="13" t="s">
        <v>33</v>
      </c>
      <c r="AX189" s="13" t="s">
        <v>72</v>
      </c>
      <c r="AY189" s="237" t="s">
        <v>117</v>
      </c>
    </row>
    <row r="190" s="15" customFormat="1">
      <c r="A190" s="15"/>
      <c r="B190" s="249"/>
      <c r="C190" s="250"/>
      <c r="D190" s="228" t="s">
        <v>183</v>
      </c>
      <c r="E190" s="251" t="s">
        <v>19</v>
      </c>
      <c r="F190" s="252" t="s">
        <v>382</v>
      </c>
      <c r="G190" s="250"/>
      <c r="H190" s="251" t="s">
        <v>19</v>
      </c>
      <c r="I190" s="253"/>
      <c r="J190" s="250"/>
      <c r="K190" s="250"/>
      <c r="L190" s="254"/>
      <c r="M190" s="255"/>
      <c r="N190" s="256"/>
      <c r="O190" s="256"/>
      <c r="P190" s="256"/>
      <c r="Q190" s="256"/>
      <c r="R190" s="256"/>
      <c r="S190" s="256"/>
      <c r="T190" s="25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8" t="s">
        <v>183</v>
      </c>
      <c r="AU190" s="258" t="s">
        <v>82</v>
      </c>
      <c r="AV190" s="15" t="s">
        <v>80</v>
      </c>
      <c r="AW190" s="15" t="s">
        <v>33</v>
      </c>
      <c r="AX190" s="15" t="s">
        <v>72</v>
      </c>
      <c r="AY190" s="258" t="s">
        <v>117</v>
      </c>
    </row>
    <row r="191" s="13" customFormat="1">
      <c r="A191" s="13"/>
      <c r="B191" s="226"/>
      <c r="C191" s="227"/>
      <c r="D191" s="228" t="s">
        <v>183</v>
      </c>
      <c r="E191" s="229" t="s">
        <v>19</v>
      </c>
      <c r="F191" s="230" t="s">
        <v>475</v>
      </c>
      <c r="G191" s="227"/>
      <c r="H191" s="231">
        <v>20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183</v>
      </c>
      <c r="AU191" s="237" t="s">
        <v>82</v>
      </c>
      <c r="AV191" s="13" t="s">
        <v>82</v>
      </c>
      <c r="AW191" s="13" t="s">
        <v>33</v>
      </c>
      <c r="AX191" s="13" t="s">
        <v>72</v>
      </c>
      <c r="AY191" s="237" t="s">
        <v>117</v>
      </c>
    </row>
    <row r="192" s="2" customFormat="1" ht="44.25" customHeight="1">
      <c r="A192" s="38"/>
      <c r="B192" s="39"/>
      <c r="C192" s="196" t="s">
        <v>283</v>
      </c>
      <c r="D192" s="196" t="s">
        <v>118</v>
      </c>
      <c r="E192" s="197" t="s">
        <v>476</v>
      </c>
      <c r="F192" s="198" t="s">
        <v>477</v>
      </c>
      <c r="G192" s="199" t="s">
        <v>180</v>
      </c>
      <c r="H192" s="200">
        <v>56</v>
      </c>
      <c r="I192" s="201"/>
      <c r="J192" s="200">
        <f>ROUND(I192*H192,1)</f>
        <v>0</v>
      </c>
      <c r="K192" s="198" t="s">
        <v>122</v>
      </c>
      <c r="L192" s="44"/>
      <c r="M192" s="202" t="s">
        <v>19</v>
      </c>
      <c r="N192" s="203" t="s">
        <v>43</v>
      </c>
      <c r="O192" s="84"/>
      <c r="P192" s="204">
        <f>O192*H192</f>
        <v>0</v>
      </c>
      <c r="Q192" s="204">
        <v>0.74326999999999999</v>
      </c>
      <c r="R192" s="204">
        <f>Q192*H192</f>
        <v>41.62312</v>
      </c>
      <c r="S192" s="204">
        <v>0</v>
      </c>
      <c r="T192" s="205">
        <f>S192*H192</f>
        <v>0</v>
      </c>
      <c r="U192" s="38"/>
      <c r="V192" s="38"/>
      <c r="W192" s="38"/>
      <c r="X192" s="38"/>
      <c r="Y192" s="38"/>
      <c r="Z192" s="38"/>
      <c r="AA192" s="38"/>
      <c r="AB192" s="38"/>
      <c r="AC192" s="38"/>
      <c r="AD192" s="38"/>
      <c r="AE192" s="38"/>
      <c r="AR192" s="206" t="s">
        <v>139</v>
      </c>
      <c r="AT192" s="206" t="s">
        <v>118</v>
      </c>
      <c r="AU192" s="206" t="s">
        <v>82</v>
      </c>
      <c r="AY192" s="17" t="s">
        <v>117</v>
      </c>
      <c r="BE192" s="207">
        <f>IF(N192="základní",J192,0)</f>
        <v>0</v>
      </c>
      <c r="BF192" s="207">
        <f>IF(N192="snížená",J192,0)</f>
        <v>0</v>
      </c>
      <c r="BG192" s="207">
        <f>IF(N192="zákl. přenesená",J192,0)</f>
        <v>0</v>
      </c>
      <c r="BH192" s="207">
        <f>IF(N192="sníž. přenesená",J192,0)</f>
        <v>0</v>
      </c>
      <c r="BI192" s="207">
        <f>IF(N192="nulová",J192,0)</f>
        <v>0</v>
      </c>
      <c r="BJ192" s="17" t="s">
        <v>80</v>
      </c>
      <c r="BK192" s="207">
        <f>ROUND(I192*H192,1)</f>
        <v>0</v>
      </c>
      <c r="BL192" s="17" t="s">
        <v>139</v>
      </c>
      <c r="BM192" s="206" t="s">
        <v>478</v>
      </c>
    </row>
    <row r="193" s="2" customFormat="1">
      <c r="A193" s="38"/>
      <c r="B193" s="39"/>
      <c r="C193" s="40"/>
      <c r="D193" s="208" t="s">
        <v>125</v>
      </c>
      <c r="E193" s="40"/>
      <c r="F193" s="209" t="s">
        <v>479</v>
      </c>
      <c r="G193" s="40"/>
      <c r="H193" s="40"/>
      <c r="I193" s="210"/>
      <c r="J193" s="40"/>
      <c r="K193" s="40"/>
      <c r="L193" s="44"/>
      <c r="M193" s="211"/>
      <c r="N193" s="212"/>
      <c r="O193" s="84"/>
      <c r="P193" s="84"/>
      <c r="Q193" s="84"/>
      <c r="R193" s="84"/>
      <c r="S193" s="84"/>
      <c r="T193" s="85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T193" s="17" t="s">
        <v>125</v>
      </c>
      <c r="AU193" s="17" t="s">
        <v>82</v>
      </c>
    </row>
    <row r="194" s="15" customFormat="1">
      <c r="A194" s="15"/>
      <c r="B194" s="249"/>
      <c r="C194" s="250"/>
      <c r="D194" s="228" t="s">
        <v>183</v>
      </c>
      <c r="E194" s="251" t="s">
        <v>19</v>
      </c>
      <c r="F194" s="252" t="s">
        <v>380</v>
      </c>
      <c r="G194" s="250"/>
      <c r="H194" s="251" t="s">
        <v>19</v>
      </c>
      <c r="I194" s="253"/>
      <c r="J194" s="250"/>
      <c r="K194" s="250"/>
      <c r="L194" s="254"/>
      <c r="M194" s="255"/>
      <c r="N194" s="256"/>
      <c r="O194" s="256"/>
      <c r="P194" s="256"/>
      <c r="Q194" s="256"/>
      <c r="R194" s="256"/>
      <c r="S194" s="256"/>
      <c r="T194" s="257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15"/>
      <c r="AT194" s="258" t="s">
        <v>183</v>
      </c>
      <c r="AU194" s="258" t="s">
        <v>82</v>
      </c>
      <c r="AV194" s="15" t="s">
        <v>80</v>
      </c>
      <c r="AW194" s="15" t="s">
        <v>33</v>
      </c>
      <c r="AX194" s="15" t="s">
        <v>72</v>
      </c>
      <c r="AY194" s="258" t="s">
        <v>117</v>
      </c>
    </row>
    <row r="195" s="13" customFormat="1">
      <c r="A195" s="13"/>
      <c r="B195" s="226"/>
      <c r="C195" s="227"/>
      <c r="D195" s="228" t="s">
        <v>183</v>
      </c>
      <c r="E195" s="229" t="s">
        <v>19</v>
      </c>
      <c r="F195" s="230" t="s">
        <v>328</v>
      </c>
      <c r="G195" s="227"/>
      <c r="H195" s="231">
        <v>28</v>
      </c>
      <c r="I195" s="232"/>
      <c r="J195" s="227"/>
      <c r="K195" s="227"/>
      <c r="L195" s="233"/>
      <c r="M195" s="234"/>
      <c r="N195" s="235"/>
      <c r="O195" s="235"/>
      <c r="P195" s="235"/>
      <c r="Q195" s="235"/>
      <c r="R195" s="235"/>
      <c r="S195" s="235"/>
      <c r="T195" s="236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37" t="s">
        <v>183</v>
      </c>
      <c r="AU195" s="237" t="s">
        <v>82</v>
      </c>
      <c r="AV195" s="13" t="s">
        <v>82</v>
      </c>
      <c r="AW195" s="13" t="s">
        <v>33</v>
      </c>
      <c r="AX195" s="13" t="s">
        <v>72</v>
      </c>
      <c r="AY195" s="237" t="s">
        <v>117</v>
      </c>
    </row>
    <row r="196" s="15" customFormat="1">
      <c r="A196" s="15"/>
      <c r="B196" s="249"/>
      <c r="C196" s="250"/>
      <c r="D196" s="228" t="s">
        <v>183</v>
      </c>
      <c r="E196" s="251" t="s">
        <v>19</v>
      </c>
      <c r="F196" s="252" t="s">
        <v>382</v>
      </c>
      <c r="G196" s="250"/>
      <c r="H196" s="251" t="s">
        <v>19</v>
      </c>
      <c r="I196" s="253"/>
      <c r="J196" s="250"/>
      <c r="K196" s="250"/>
      <c r="L196" s="254"/>
      <c r="M196" s="255"/>
      <c r="N196" s="256"/>
      <c r="O196" s="256"/>
      <c r="P196" s="256"/>
      <c r="Q196" s="256"/>
      <c r="R196" s="256"/>
      <c r="S196" s="256"/>
      <c r="T196" s="257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15"/>
      <c r="AT196" s="258" t="s">
        <v>183</v>
      </c>
      <c r="AU196" s="258" t="s">
        <v>82</v>
      </c>
      <c r="AV196" s="15" t="s">
        <v>80</v>
      </c>
      <c r="AW196" s="15" t="s">
        <v>33</v>
      </c>
      <c r="AX196" s="15" t="s">
        <v>72</v>
      </c>
      <c r="AY196" s="258" t="s">
        <v>117</v>
      </c>
    </row>
    <row r="197" s="13" customFormat="1">
      <c r="A197" s="13"/>
      <c r="B197" s="226"/>
      <c r="C197" s="227"/>
      <c r="D197" s="228" t="s">
        <v>183</v>
      </c>
      <c r="E197" s="229" t="s">
        <v>19</v>
      </c>
      <c r="F197" s="230" t="s">
        <v>328</v>
      </c>
      <c r="G197" s="227"/>
      <c r="H197" s="231">
        <v>28</v>
      </c>
      <c r="I197" s="232"/>
      <c r="J197" s="227"/>
      <c r="K197" s="227"/>
      <c r="L197" s="233"/>
      <c r="M197" s="234"/>
      <c r="N197" s="235"/>
      <c r="O197" s="235"/>
      <c r="P197" s="235"/>
      <c r="Q197" s="235"/>
      <c r="R197" s="235"/>
      <c r="S197" s="235"/>
      <c r="T197" s="236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T197" s="237" t="s">
        <v>183</v>
      </c>
      <c r="AU197" s="237" t="s">
        <v>82</v>
      </c>
      <c r="AV197" s="13" t="s">
        <v>82</v>
      </c>
      <c r="AW197" s="13" t="s">
        <v>33</v>
      </c>
      <c r="AX197" s="13" t="s">
        <v>72</v>
      </c>
      <c r="AY197" s="237" t="s">
        <v>117</v>
      </c>
    </row>
    <row r="198" s="11" customFormat="1" ht="22.8" customHeight="1">
      <c r="A198" s="11"/>
      <c r="B198" s="182"/>
      <c r="C198" s="183"/>
      <c r="D198" s="184" t="s">
        <v>71</v>
      </c>
      <c r="E198" s="224" t="s">
        <v>159</v>
      </c>
      <c r="F198" s="224" t="s">
        <v>480</v>
      </c>
      <c r="G198" s="183"/>
      <c r="H198" s="183"/>
      <c r="I198" s="186"/>
      <c r="J198" s="225">
        <f>BK198</f>
        <v>0</v>
      </c>
      <c r="K198" s="183"/>
      <c r="L198" s="188"/>
      <c r="M198" s="189"/>
      <c r="N198" s="190"/>
      <c r="O198" s="190"/>
      <c r="P198" s="191">
        <f>SUM(P199:P201)</f>
        <v>0</v>
      </c>
      <c r="Q198" s="190"/>
      <c r="R198" s="191">
        <f>SUM(R199:R201)</f>
        <v>34.895999999999994</v>
      </c>
      <c r="S198" s="190"/>
      <c r="T198" s="192">
        <f>SUM(T199:T201)</f>
        <v>0</v>
      </c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R198" s="193" t="s">
        <v>80</v>
      </c>
      <c r="AT198" s="194" t="s">
        <v>71</v>
      </c>
      <c r="AU198" s="194" t="s">
        <v>80</v>
      </c>
      <c r="AY198" s="193" t="s">
        <v>117</v>
      </c>
      <c r="BK198" s="195">
        <f>SUM(BK199:BK201)</f>
        <v>0</v>
      </c>
    </row>
    <row r="199" s="2" customFormat="1" ht="16.5" customHeight="1">
      <c r="A199" s="38"/>
      <c r="B199" s="39"/>
      <c r="C199" s="196" t="s">
        <v>7</v>
      </c>
      <c r="D199" s="196" t="s">
        <v>118</v>
      </c>
      <c r="E199" s="197" t="s">
        <v>481</v>
      </c>
      <c r="F199" s="198" t="s">
        <v>482</v>
      </c>
      <c r="G199" s="199" t="s">
        <v>197</v>
      </c>
      <c r="H199" s="200">
        <v>14.539999999999999</v>
      </c>
      <c r="I199" s="201"/>
      <c r="J199" s="200">
        <f>ROUND(I199*H199,1)</f>
        <v>0</v>
      </c>
      <c r="K199" s="198" t="s">
        <v>19</v>
      </c>
      <c r="L199" s="44"/>
      <c r="M199" s="202" t="s">
        <v>19</v>
      </c>
      <c r="N199" s="203" t="s">
        <v>43</v>
      </c>
      <c r="O199" s="84"/>
      <c r="P199" s="204">
        <f>O199*H199</f>
        <v>0</v>
      </c>
      <c r="Q199" s="204">
        <v>2.3999999999999999</v>
      </c>
      <c r="R199" s="204">
        <f>Q199*H199</f>
        <v>34.895999999999994</v>
      </c>
      <c r="S199" s="204">
        <v>0</v>
      </c>
      <c r="T199" s="20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06" t="s">
        <v>139</v>
      </c>
      <c r="AT199" s="206" t="s">
        <v>118</v>
      </c>
      <c r="AU199" s="206" t="s">
        <v>82</v>
      </c>
      <c r="AY199" s="17" t="s">
        <v>117</v>
      </c>
      <c r="BE199" s="207">
        <f>IF(N199="základní",J199,0)</f>
        <v>0</v>
      </c>
      <c r="BF199" s="207">
        <f>IF(N199="snížená",J199,0)</f>
        <v>0</v>
      </c>
      <c r="BG199" s="207">
        <f>IF(N199="zákl. přenesená",J199,0)</f>
        <v>0</v>
      </c>
      <c r="BH199" s="207">
        <f>IF(N199="sníž. přenesená",J199,0)</f>
        <v>0</v>
      </c>
      <c r="BI199" s="207">
        <f>IF(N199="nulová",J199,0)</f>
        <v>0</v>
      </c>
      <c r="BJ199" s="17" t="s">
        <v>80</v>
      </c>
      <c r="BK199" s="207">
        <f>ROUND(I199*H199,1)</f>
        <v>0</v>
      </c>
      <c r="BL199" s="17" t="s">
        <v>139</v>
      </c>
      <c r="BM199" s="206" t="s">
        <v>483</v>
      </c>
    </row>
    <row r="200" s="13" customFormat="1">
      <c r="A200" s="13"/>
      <c r="B200" s="226"/>
      <c r="C200" s="227"/>
      <c r="D200" s="228" t="s">
        <v>183</v>
      </c>
      <c r="E200" s="229" t="s">
        <v>19</v>
      </c>
      <c r="F200" s="230" t="s">
        <v>484</v>
      </c>
      <c r="G200" s="227"/>
      <c r="H200" s="231">
        <v>11.4</v>
      </c>
      <c r="I200" s="232"/>
      <c r="J200" s="227"/>
      <c r="K200" s="227"/>
      <c r="L200" s="233"/>
      <c r="M200" s="234"/>
      <c r="N200" s="235"/>
      <c r="O200" s="235"/>
      <c r="P200" s="235"/>
      <c r="Q200" s="235"/>
      <c r="R200" s="235"/>
      <c r="S200" s="235"/>
      <c r="T200" s="236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T200" s="237" t="s">
        <v>183</v>
      </c>
      <c r="AU200" s="237" t="s">
        <v>82</v>
      </c>
      <c r="AV200" s="13" t="s">
        <v>82</v>
      </c>
      <c r="AW200" s="13" t="s">
        <v>33</v>
      </c>
      <c r="AX200" s="13" t="s">
        <v>72</v>
      </c>
      <c r="AY200" s="237" t="s">
        <v>117</v>
      </c>
    </row>
    <row r="201" s="13" customFormat="1">
      <c r="A201" s="13"/>
      <c r="B201" s="226"/>
      <c r="C201" s="227"/>
      <c r="D201" s="228" t="s">
        <v>183</v>
      </c>
      <c r="E201" s="229" t="s">
        <v>19</v>
      </c>
      <c r="F201" s="230" t="s">
        <v>485</v>
      </c>
      <c r="G201" s="227"/>
      <c r="H201" s="231">
        <v>3.1400000000000001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183</v>
      </c>
      <c r="AU201" s="237" t="s">
        <v>82</v>
      </c>
      <c r="AV201" s="13" t="s">
        <v>82</v>
      </c>
      <c r="AW201" s="13" t="s">
        <v>33</v>
      </c>
      <c r="AX201" s="13" t="s">
        <v>72</v>
      </c>
      <c r="AY201" s="237" t="s">
        <v>117</v>
      </c>
    </row>
    <row r="202" s="11" customFormat="1" ht="22.8" customHeight="1">
      <c r="A202" s="11"/>
      <c r="B202" s="182"/>
      <c r="C202" s="183"/>
      <c r="D202" s="184" t="s">
        <v>71</v>
      </c>
      <c r="E202" s="224" t="s">
        <v>164</v>
      </c>
      <c r="F202" s="224" t="s">
        <v>252</v>
      </c>
      <c r="G202" s="183"/>
      <c r="H202" s="183"/>
      <c r="I202" s="186"/>
      <c r="J202" s="225">
        <f>BK202</f>
        <v>0</v>
      </c>
      <c r="K202" s="183"/>
      <c r="L202" s="188"/>
      <c r="M202" s="189"/>
      <c r="N202" s="190"/>
      <c r="O202" s="190"/>
      <c r="P202" s="191">
        <f>SUM(P203:P225)</f>
        <v>0</v>
      </c>
      <c r="Q202" s="190"/>
      <c r="R202" s="191">
        <f>SUM(R203:R225)</f>
        <v>181.23077000000001</v>
      </c>
      <c r="S202" s="190"/>
      <c r="T202" s="192">
        <f>SUM(T203:T225)</f>
        <v>3.4740000000000006</v>
      </c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R202" s="193" t="s">
        <v>80</v>
      </c>
      <c r="AT202" s="194" t="s">
        <v>71</v>
      </c>
      <c r="AU202" s="194" t="s">
        <v>80</v>
      </c>
      <c r="AY202" s="193" t="s">
        <v>117</v>
      </c>
      <c r="BK202" s="195">
        <f>SUM(BK203:BK225)</f>
        <v>0</v>
      </c>
    </row>
    <row r="203" s="2" customFormat="1" ht="24.15" customHeight="1">
      <c r="A203" s="38"/>
      <c r="B203" s="39"/>
      <c r="C203" s="196" t="s">
        <v>294</v>
      </c>
      <c r="D203" s="196" t="s">
        <v>118</v>
      </c>
      <c r="E203" s="197" t="s">
        <v>486</v>
      </c>
      <c r="F203" s="198" t="s">
        <v>487</v>
      </c>
      <c r="G203" s="199" t="s">
        <v>256</v>
      </c>
      <c r="H203" s="200">
        <v>14</v>
      </c>
      <c r="I203" s="201"/>
      <c r="J203" s="200">
        <f>ROUND(I203*H203,1)</f>
        <v>0</v>
      </c>
      <c r="K203" s="198" t="s">
        <v>122</v>
      </c>
      <c r="L203" s="44"/>
      <c r="M203" s="202" t="s">
        <v>19</v>
      </c>
      <c r="N203" s="203" t="s">
        <v>43</v>
      </c>
      <c r="O203" s="84"/>
      <c r="P203" s="204">
        <f>O203*H203</f>
        <v>0</v>
      </c>
      <c r="Q203" s="204">
        <v>2.2041900000000001</v>
      </c>
      <c r="R203" s="204">
        <f>Q203*H203</f>
        <v>30.85866</v>
      </c>
      <c r="S203" s="204">
        <v>0</v>
      </c>
      <c r="T203" s="205">
        <f>S203*H203</f>
        <v>0</v>
      </c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R203" s="206" t="s">
        <v>139</v>
      </c>
      <c r="AT203" s="206" t="s">
        <v>118</v>
      </c>
      <c r="AU203" s="206" t="s">
        <v>82</v>
      </c>
      <c r="AY203" s="17" t="s">
        <v>117</v>
      </c>
      <c r="BE203" s="207">
        <f>IF(N203="základní",J203,0)</f>
        <v>0</v>
      </c>
      <c r="BF203" s="207">
        <f>IF(N203="snížená",J203,0)</f>
        <v>0</v>
      </c>
      <c r="BG203" s="207">
        <f>IF(N203="zákl. přenesená",J203,0)</f>
        <v>0</v>
      </c>
      <c r="BH203" s="207">
        <f>IF(N203="sníž. přenesená",J203,0)</f>
        <v>0</v>
      </c>
      <c r="BI203" s="207">
        <f>IF(N203="nulová",J203,0)</f>
        <v>0</v>
      </c>
      <c r="BJ203" s="17" t="s">
        <v>80</v>
      </c>
      <c r="BK203" s="207">
        <f>ROUND(I203*H203,1)</f>
        <v>0</v>
      </c>
      <c r="BL203" s="17" t="s">
        <v>139</v>
      </c>
      <c r="BM203" s="206" t="s">
        <v>488</v>
      </c>
    </row>
    <row r="204" s="2" customFormat="1">
      <c r="A204" s="38"/>
      <c r="B204" s="39"/>
      <c r="C204" s="40"/>
      <c r="D204" s="208" t="s">
        <v>125</v>
      </c>
      <c r="E204" s="40"/>
      <c r="F204" s="209" t="s">
        <v>489</v>
      </c>
      <c r="G204" s="40"/>
      <c r="H204" s="40"/>
      <c r="I204" s="210"/>
      <c r="J204" s="40"/>
      <c r="K204" s="40"/>
      <c r="L204" s="44"/>
      <c r="M204" s="211"/>
      <c r="N204" s="212"/>
      <c r="O204" s="84"/>
      <c r="P204" s="84"/>
      <c r="Q204" s="84"/>
      <c r="R204" s="84"/>
      <c r="S204" s="84"/>
      <c r="T204" s="85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T204" s="17" t="s">
        <v>125</v>
      </c>
      <c r="AU204" s="17" t="s">
        <v>82</v>
      </c>
    </row>
    <row r="205" s="15" customFormat="1">
      <c r="A205" s="15"/>
      <c r="B205" s="249"/>
      <c r="C205" s="250"/>
      <c r="D205" s="228" t="s">
        <v>183</v>
      </c>
      <c r="E205" s="251" t="s">
        <v>19</v>
      </c>
      <c r="F205" s="252" t="s">
        <v>380</v>
      </c>
      <c r="G205" s="250"/>
      <c r="H205" s="251" t="s">
        <v>19</v>
      </c>
      <c r="I205" s="253"/>
      <c r="J205" s="250"/>
      <c r="K205" s="250"/>
      <c r="L205" s="254"/>
      <c r="M205" s="255"/>
      <c r="N205" s="256"/>
      <c r="O205" s="256"/>
      <c r="P205" s="256"/>
      <c r="Q205" s="256"/>
      <c r="R205" s="256"/>
      <c r="S205" s="256"/>
      <c r="T205" s="257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T205" s="258" t="s">
        <v>183</v>
      </c>
      <c r="AU205" s="258" t="s">
        <v>82</v>
      </c>
      <c r="AV205" s="15" t="s">
        <v>80</v>
      </c>
      <c r="AW205" s="15" t="s">
        <v>33</v>
      </c>
      <c r="AX205" s="15" t="s">
        <v>72</v>
      </c>
      <c r="AY205" s="258" t="s">
        <v>117</v>
      </c>
    </row>
    <row r="206" s="13" customFormat="1">
      <c r="A206" s="13"/>
      <c r="B206" s="226"/>
      <c r="C206" s="227"/>
      <c r="D206" s="228" t="s">
        <v>183</v>
      </c>
      <c r="E206" s="229" t="s">
        <v>19</v>
      </c>
      <c r="F206" s="230" t="s">
        <v>490</v>
      </c>
      <c r="G206" s="227"/>
      <c r="H206" s="231">
        <v>14</v>
      </c>
      <c r="I206" s="232"/>
      <c r="J206" s="227"/>
      <c r="K206" s="227"/>
      <c r="L206" s="233"/>
      <c r="M206" s="234"/>
      <c r="N206" s="235"/>
      <c r="O206" s="235"/>
      <c r="P206" s="235"/>
      <c r="Q206" s="235"/>
      <c r="R206" s="235"/>
      <c r="S206" s="235"/>
      <c r="T206" s="236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T206" s="237" t="s">
        <v>183</v>
      </c>
      <c r="AU206" s="237" t="s">
        <v>82</v>
      </c>
      <c r="AV206" s="13" t="s">
        <v>82</v>
      </c>
      <c r="AW206" s="13" t="s">
        <v>33</v>
      </c>
      <c r="AX206" s="13" t="s">
        <v>72</v>
      </c>
      <c r="AY206" s="237" t="s">
        <v>117</v>
      </c>
    </row>
    <row r="207" s="2" customFormat="1" ht="24.15" customHeight="1">
      <c r="A207" s="38"/>
      <c r="B207" s="39"/>
      <c r="C207" s="259" t="s">
        <v>299</v>
      </c>
      <c r="D207" s="259" t="s">
        <v>202</v>
      </c>
      <c r="E207" s="260" t="s">
        <v>491</v>
      </c>
      <c r="F207" s="261" t="s">
        <v>492</v>
      </c>
      <c r="G207" s="262" t="s">
        <v>134</v>
      </c>
      <c r="H207" s="263">
        <v>5</v>
      </c>
      <c r="I207" s="264"/>
      <c r="J207" s="263">
        <f>ROUND(I207*H207,1)</f>
        <v>0</v>
      </c>
      <c r="K207" s="261" t="s">
        <v>19</v>
      </c>
      <c r="L207" s="265"/>
      <c r="M207" s="266" t="s">
        <v>19</v>
      </c>
      <c r="N207" s="267" t="s">
        <v>43</v>
      </c>
      <c r="O207" s="84"/>
      <c r="P207" s="204">
        <f>O207*H207</f>
        <v>0</v>
      </c>
      <c r="Q207" s="204">
        <v>2.8300000000000001</v>
      </c>
      <c r="R207" s="204">
        <f>Q207*H207</f>
        <v>14.15</v>
      </c>
      <c r="S207" s="204">
        <v>0</v>
      </c>
      <c r="T207" s="205">
        <f>S207*H207</f>
        <v>0</v>
      </c>
      <c r="U207" s="38"/>
      <c r="V207" s="38"/>
      <c r="W207" s="38"/>
      <c r="X207" s="38"/>
      <c r="Y207" s="38"/>
      <c r="Z207" s="38"/>
      <c r="AA207" s="38"/>
      <c r="AB207" s="38"/>
      <c r="AC207" s="38"/>
      <c r="AD207" s="38"/>
      <c r="AE207" s="38"/>
      <c r="AR207" s="206" t="s">
        <v>493</v>
      </c>
      <c r="AT207" s="206" t="s">
        <v>202</v>
      </c>
      <c r="AU207" s="206" t="s">
        <v>82</v>
      </c>
      <c r="AY207" s="17" t="s">
        <v>117</v>
      </c>
      <c r="BE207" s="207">
        <f>IF(N207="základní",J207,0)</f>
        <v>0</v>
      </c>
      <c r="BF207" s="207">
        <f>IF(N207="snížená",J207,0)</f>
        <v>0</v>
      </c>
      <c r="BG207" s="207">
        <f>IF(N207="zákl. přenesená",J207,0)</f>
        <v>0</v>
      </c>
      <c r="BH207" s="207">
        <f>IF(N207="sníž. přenesená",J207,0)</f>
        <v>0</v>
      </c>
      <c r="BI207" s="207">
        <f>IF(N207="nulová",J207,0)</f>
        <v>0</v>
      </c>
      <c r="BJ207" s="17" t="s">
        <v>80</v>
      </c>
      <c r="BK207" s="207">
        <f>ROUND(I207*H207,1)</f>
        <v>0</v>
      </c>
      <c r="BL207" s="17" t="s">
        <v>494</v>
      </c>
      <c r="BM207" s="206" t="s">
        <v>495</v>
      </c>
    </row>
    <row r="208" s="2" customFormat="1" ht="33" customHeight="1">
      <c r="A208" s="38"/>
      <c r="B208" s="39"/>
      <c r="C208" s="259" t="s">
        <v>304</v>
      </c>
      <c r="D208" s="259" t="s">
        <v>202</v>
      </c>
      <c r="E208" s="260" t="s">
        <v>496</v>
      </c>
      <c r="F208" s="261" t="s">
        <v>497</v>
      </c>
      <c r="G208" s="262" t="s">
        <v>134</v>
      </c>
      <c r="H208" s="263">
        <v>1</v>
      </c>
      <c r="I208" s="264"/>
      <c r="J208" s="263">
        <f>ROUND(I208*H208,1)</f>
        <v>0</v>
      </c>
      <c r="K208" s="261" t="s">
        <v>19</v>
      </c>
      <c r="L208" s="265"/>
      <c r="M208" s="266" t="s">
        <v>19</v>
      </c>
      <c r="N208" s="267" t="s">
        <v>43</v>
      </c>
      <c r="O208" s="84"/>
      <c r="P208" s="204">
        <f>O208*H208</f>
        <v>0</v>
      </c>
      <c r="Q208" s="204">
        <v>2.8300000000000001</v>
      </c>
      <c r="R208" s="204">
        <f>Q208*H208</f>
        <v>2.8300000000000001</v>
      </c>
      <c r="S208" s="204">
        <v>0</v>
      </c>
      <c r="T208" s="205">
        <f>S208*H208</f>
        <v>0</v>
      </c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R208" s="206" t="s">
        <v>493</v>
      </c>
      <c r="AT208" s="206" t="s">
        <v>202</v>
      </c>
      <c r="AU208" s="206" t="s">
        <v>82</v>
      </c>
      <c r="AY208" s="17" t="s">
        <v>117</v>
      </c>
      <c r="BE208" s="207">
        <f>IF(N208="základní",J208,0)</f>
        <v>0</v>
      </c>
      <c r="BF208" s="207">
        <f>IF(N208="snížená",J208,0)</f>
        <v>0</v>
      </c>
      <c r="BG208" s="207">
        <f>IF(N208="zákl. přenesená",J208,0)</f>
        <v>0</v>
      </c>
      <c r="BH208" s="207">
        <f>IF(N208="sníž. přenesená",J208,0)</f>
        <v>0</v>
      </c>
      <c r="BI208" s="207">
        <f>IF(N208="nulová",J208,0)</f>
        <v>0</v>
      </c>
      <c r="BJ208" s="17" t="s">
        <v>80</v>
      </c>
      <c r="BK208" s="207">
        <f>ROUND(I208*H208,1)</f>
        <v>0</v>
      </c>
      <c r="BL208" s="17" t="s">
        <v>494</v>
      </c>
      <c r="BM208" s="206" t="s">
        <v>498</v>
      </c>
    </row>
    <row r="209" s="2" customFormat="1" ht="24.15" customHeight="1">
      <c r="A209" s="38"/>
      <c r="B209" s="39"/>
      <c r="C209" s="196" t="s">
        <v>309</v>
      </c>
      <c r="D209" s="196" t="s">
        <v>118</v>
      </c>
      <c r="E209" s="197" t="s">
        <v>499</v>
      </c>
      <c r="F209" s="198" t="s">
        <v>500</v>
      </c>
      <c r="G209" s="199" t="s">
        <v>256</v>
      </c>
      <c r="H209" s="200">
        <v>12.5</v>
      </c>
      <c r="I209" s="201"/>
      <c r="J209" s="200">
        <f>ROUND(I209*H209,1)</f>
        <v>0</v>
      </c>
      <c r="K209" s="198" t="s">
        <v>122</v>
      </c>
      <c r="L209" s="44"/>
      <c r="M209" s="202" t="s">
        <v>19</v>
      </c>
      <c r="N209" s="203" t="s">
        <v>43</v>
      </c>
      <c r="O209" s="84"/>
      <c r="P209" s="204">
        <f>O209*H209</f>
        <v>0</v>
      </c>
      <c r="Q209" s="204">
        <v>2.7045300000000001</v>
      </c>
      <c r="R209" s="204">
        <f>Q209*H209</f>
        <v>33.806625000000004</v>
      </c>
      <c r="S209" s="204">
        <v>0</v>
      </c>
      <c r="T209" s="205">
        <f>S209*H209</f>
        <v>0</v>
      </c>
      <c r="U209" s="38"/>
      <c r="V209" s="38"/>
      <c r="W209" s="38"/>
      <c r="X209" s="38"/>
      <c r="Y209" s="38"/>
      <c r="Z209" s="38"/>
      <c r="AA209" s="38"/>
      <c r="AB209" s="38"/>
      <c r="AC209" s="38"/>
      <c r="AD209" s="38"/>
      <c r="AE209" s="38"/>
      <c r="AR209" s="206" t="s">
        <v>139</v>
      </c>
      <c r="AT209" s="206" t="s">
        <v>118</v>
      </c>
      <c r="AU209" s="206" t="s">
        <v>82</v>
      </c>
      <c r="AY209" s="17" t="s">
        <v>117</v>
      </c>
      <c r="BE209" s="207">
        <f>IF(N209="základní",J209,0)</f>
        <v>0</v>
      </c>
      <c r="BF209" s="207">
        <f>IF(N209="snížená",J209,0)</f>
        <v>0</v>
      </c>
      <c r="BG209" s="207">
        <f>IF(N209="zákl. přenesená",J209,0)</f>
        <v>0</v>
      </c>
      <c r="BH209" s="207">
        <f>IF(N209="sníž. přenesená",J209,0)</f>
        <v>0</v>
      </c>
      <c r="BI209" s="207">
        <f>IF(N209="nulová",J209,0)</f>
        <v>0</v>
      </c>
      <c r="BJ209" s="17" t="s">
        <v>80</v>
      </c>
      <c r="BK209" s="207">
        <f>ROUND(I209*H209,1)</f>
        <v>0</v>
      </c>
      <c r="BL209" s="17" t="s">
        <v>139</v>
      </c>
      <c r="BM209" s="206" t="s">
        <v>501</v>
      </c>
    </row>
    <row r="210" s="2" customFormat="1">
      <c r="A210" s="38"/>
      <c r="B210" s="39"/>
      <c r="C210" s="40"/>
      <c r="D210" s="208" t="s">
        <v>125</v>
      </c>
      <c r="E210" s="40"/>
      <c r="F210" s="209" t="s">
        <v>502</v>
      </c>
      <c r="G210" s="40"/>
      <c r="H210" s="40"/>
      <c r="I210" s="210"/>
      <c r="J210" s="40"/>
      <c r="K210" s="40"/>
      <c r="L210" s="44"/>
      <c r="M210" s="211"/>
      <c r="N210" s="212"/>
      <c r="O210" s="84"/>
      <c r="P210" s="84"/>
      <c r="Q210" s="84"/>
      <c r="R210" s="84"/>
      <c r="S210" s="84"/>
      <c r="T210" s="85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T210" s="17" t="s">
        <v>125</v>
      </c>
      <c r="AU210" s="17" t="s">
        <v>82</v>
      </c>
    </row>
    <row r="211" s="15" customFormat="1">
      <c r="A211" s="15"/>
      <c r="B211" s="249"/>
      <c r="C211" s="250"/>
      <c r="D211" s="228" t="s">
        <v>183</v>
      </c>
      <c r="E211" s="251" t="s">
        <v>19</v>
      </c>
      <c r="F211" s="252" t="s">
        <v>382</v>
      </c>
      <c r="G211" s="250"/>
      <c r="H211" s="251" t="s">
        <v>19</v>
      </c>
      <c r="I211" s="253"/>
      <c r="J211" s="250"/>
      <c r="K211" s="250"/>
      <c r="L211" s="254"/>
      <c r="M211" s="255"/>
      <c r="N211" s="256"/>
      <c r="O211" s="256"/>
      <c r="P211" s="256"/>
      <c r="Q211" s="256"/>
      <c r="R211" s="256"/>
      <c r="S211" s="256"/>
      <c r="T211" s="257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15"/>
      <c r="AT211" s="258" t="s">
        <v>183</v>
      </c>
      <c r="AU211" s="258" t="s">
        <v>82</v>
      </c>
      <c r="AV211" s="15" t="s">
        <v>80</v>
      </c>
      <c r="AW211" s="15" t="s">
        <v>33</v>
      </c>
      <c r="AX211" s="15" t="s">
        <v>72</v>
      </c>
      <c r="AY211" s="258" t="s">
        <v>117</v>
      </c>
    </row>
    <row r="212" s="13" customFormat="1">
      <c r="A212" s="13"/>
      <c r="B212" s="226"/>
      <c r="C212" s="227"/>
      <c r="D212" s="228" t="s">
        <v>183</v>
      </c>
      <c r="E212" s="229" t="s">
        <v>19</v>
      </c>
      <c r="F212" s="230" t="s">
        <v>503</v>
      </c>
      <c r="G212" s="227"/>
      <c r="H212" s="231">
        <v>12.5</v>
      </c>
      <c r="I212" s="232"/>
      <c r="J212" s="227"/>
      <c r="K212" s="227"/>
      <c r="L212" s="233"/>
      <c r="M212" s="234"/>
      <c r="N212" s="235"/>
      <c r="O212" s="235"/>
      <c r="P212" s="235"/>
      <c r="Q212" s="235"/>
      <c r="R212" s="235"/>
      <c r="S212" s="235"/>
      <c r="T212" s="236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T212" s="237" t="s">
        <v>183</v>
      </c>
      <c r="AU212" s="237" t="s">
        <v>82</v>
      </c>
      <c r="AV212" s="13" t="s">
        <v>82</v>
      </c>
      <c r="AW212" s="13" t="s">
        <v>33</v>
      </c>
      <c r="AX212" s="13" t="s">
        <v>72</v>
      </c>
      <c r="AY212" s="237" t="s">
        <v>117</v>
      </c>
    </row>
    <row r="213" s="2" customFormat="1" ht="24.15" customHeight="1">
      <c r="A213" s="38"/>
      <c r="B213" s="39"/>
      <c r="C213" s="259" t="s">
        <v>314</v>
      </c>
      <c r="D213" s="259" t="s">
        <v>202</v>
      </c>
      <c r="E213" s="260" t="s">
        <v>504</v>
      </c>
      <c r="F213" s="261" t="s">
        <v>505</v>
      </c>
      <c r="G213" s="262" t="s">
        <v>134</v>
      </c>
      <c r="H213" s="263">
        <v>5</v>
      </c>
      <c r="I213" s="264"/>
      <c r="J213" s="263">
        <f>ROUND(I213*H213,1)</f>
        <v>0</v>
      </c>
      <c r="K213" s="261" t="s">
        <v>19</v>
      </c>
      <c r="L213" s="265"/>
      <c r="M213" s="266" t="s">
        <v>19</v>
      </c>
      <c r="N213" s="267" t="s">
        <v>43</v>
      </c>
      <c r="O213" s="84"/>
      <c r="P213" s="204">
        <f>O213*H213</f>
        <v>0</v>
      </c>
      <c r="Q213" s="204">
        <v>4.3109999999999999</v>
      </c>
      <c r="R213" s="204">
        <f>Q213*H213</f>
        <v>21.555</v>
      </c>
      <c r="S213" s="204">
        <v>0</v>
      </c>
      <c r="T213" s="205">
        <f>S213*H213</f>
        <v>0</v>
      </c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R213" s="206" t="s">
        <v>493</v>
      </c>
      <c r="AT213" s="206" t="s">
        <v>202</v>
      </c>
      <c r="AU213" s="206" t="s">
        <v>82</v>
      </c>
      <c r="AY213" s="17" t="s">
        <v>117</v>
      </c>
      <c r="BE213" s="207">
        <f>IF(N213="základní",J213,0)</f>
        <v>0</v>
      </c>
      <c r="BF213" s="207">
        <f>IF(N213="snížená",J213,0)</f>
        <v>0</v>
      </c>
      <c r="BG213" s="207">
        <f>IF(N213="zákl. přenesená",J213,0)</f>
        <v>0</v>
      </c>
      <c r="BH213" s="207">
        <f>IF(N213="sníž. přenesená",J213,0)</f>
        <v>0</v>
      </c>
      <c r="BI213" s="207">
        <f>IF(N213="nulová",J213,0)</f>
        <v>0</v>
      </c>
      <c r="BJ213" s="17" t="s">
        <v>80</v>
      </c>
      <c r="BK213" s="207">
        <f>ROUND(I213*H213,1)</f>
        <v>0</v>
      </c>
      <c r="BL213" s="17" t="s">
        <v>494</v>
      </c>
      <c r="BM213" s="206" t="s">
        <v>506</v>
      </c>
    </row>
    <row r="214" s="2" customFormat="1" ht="24.15" customHeight="1">
      <c r="A214" s="38"/>
      <c r="B214" s="39"/>
      <c r="C214" s="196" t="s">
        <v>321</v>
      </c>
      <c r="D214" s="196" t="s">
        <v>118</v>
      </c>
      <c r="E214" s="197" t="s">
        <v>507</v>
      </c>
      <c r="F214" s="198" t="s">
        <v>508</v>
      </c>
      <c r="G214" s="199" t="s">
        <v>197</v>
      </c>
      <c r="H214" s="200">
        <v>31.059999999999999</v>
      </c>
      <c r="I214" s="201"/>
      <c r="J214" s="200">
        <f>ROUND(I214*H214,1)</f>
        <v>0</v>
      </c>
      <c r="K214" s="198" t="s">
        <v>122</v>
      </c>
      <c r="L214" s="44"/>
      <c r="M214" s="202" t="s">
        <v>19</v>
      </c>
      <c r="N214" s="203" t="s">
        <v>43</v>
      </c>
      <c r="O214" s="84"/>
      <c r="P214" s="204">
        <f>O214*H214</f>
        <v>0</v>
      </c>
      <c r="Q214" s="204">
        <v>2.5122499999999999</v>
      </c>
      <c r="R214" s="204">
        <f>Q214*H214</f>
        <v>78.030484999999999</v>
      </c>
      <c r="S214" s="204">
        <v>0</v>
      </c>
      <c r="T214" s="205">
        <f>S214*H214</f>
        <v>0</v>
      </c>
      <c r="U214" s="38"/>
      <c r="V214" s="38"/>
      <c r="W214" s="38"/>
      <c r="X214" s="38"/>
      <c r="Y214" s="38"/>
      <c r="Z214" s="38"/>
      <c r="AA214" s="38"/>
      <c r="AB214" s="38"/>
      <c r="AC214" s="38"/>
      <c r="AD214" s="38"/>
      <c r="AE214" s="38"/>
      <c r="AR214" s="206" t="s">
        <v>139</v>
      </c>
      <c r="AT214" s="206" t="s">
        <v>118</v>
      </c>
      <c r="AU214" s="206" t="s">
        <v>82</v>
      </c>
      <c r="AY214" s="17" t="s">
        <v>117</v>
      </c>
      <c r="BE214" s="207">
        <f>IF(N214="základní",J214,0)</f>
        <v>0</v>
      </c>
      <c r="BF214" s="207">
        <f>IF(N214="snížená",J214,0)</f>
        <v>0</v>
      </c>
      <c r="BG214" s="207">
        <f>IF(N214="zákl. přenesená",J214,0)</f>
        <v>0</v>
      </c>
      <c r="BH214" s="207">
        <f>IF(N214="sníž. přenesená",J214,0)</f>
        <v>0</v>
      </c>
      <c r="BI214" s="207">
        <f>IF(N214="nulová",J214,0)</f>
        <v>0</v>
      </c>
      <c r="BJ214" s="17" t="s">
        <v>80</v>
      </c>
      <c r="BK214" s="207">
        <f>ROUND(I214*H214,1)</f>
        <v>0</v>
      </c>
      <c r="BL214" s="17" t="s">
        <v>139</v>
      </c>
      <c r="BM214" s="206" t="s">
        <v>509</v>
      </c>
    </row>
    <row r="215" s="2" customFormat="1">
      <c r="A215" s="38"/>
      <c r="B215" s="39"/>
      <c r="C215" s="40"/>
      <c r="D215" s="208" t="s">
        <v>125</v>
      </c>
      <c r="E215" s="40"/>
      <c r="F215" s="209" t="s">
        <v>510</v>
      </c>
      <c r="G215" s="40"/>
      <c r="H215" s="40"/>
      <c r="I215" s="210"/>
      <c r="J215" s="40"/>
      <c r="K215" s="40"/>
      <c r="L215" s="44"/>
      <c r="M215" s="211"/>
      <c r="N215" s="212"/>
      <c r="O215" s="84"/>
      <c r="P215" s="84"/>
      <c r="Q215" s="84"/>
      <c r="R215" s="84"/>
      <c r="S215" s="84"/>
      <c r="T215" s="85"/>
      <c r="U215" s="38"/>
      <c r="V215" s="38"/>
      <c r="W215" s="38"/>
      <c r="X215" s="38"/>
      <c r="Y215" s="38"/>
      <c r="Z215" s="38"/>
      <c r="AA215" s="38"/>
      <c r="AB215" s="38"/>
      <c r="AC215" s="38"/>
      <c r="AD215" s="38"/>
      <c r="AE215" s="38"/>
      <c r="AT215" s="17" t="s">
        <v>125</v>
      </c>
      <c r="AU215" s="17" t="s">
        <v>82</v>
      </c>
    </row>
    <row r="216" s="13" customFormat="1">
      <c r="A216" s="13"/>
      <c r="B216" s="226"/>
      <c r="C216" s="227"/>
      <c r="D216" s="228" t="s">
        <v>183</v>
      </c>
      <c r="E216" s="229" t="s">
        <v>19</v>
      </c>
      <c r="F216" s="230" t="s">
        <v>511</v>
      </c>
      <c r="G216" s="227"/>
      <c r="H216" s="231">
        <v>31.5</v>
      </c>
      <c r="I216" s="232"/>
      <c r="J216" s="227"/>
      <c r="K216" s="227"/>
      <c r="L216" s="233"/>
      <c r="M216" s="234"/>
      <c r="N216" s="235"/>
      <c r="O216" s="235"/>
      <c r="P216" s="235"/>
      <c r="Q216" s="235"/>
      <c r="R216" s="235"/>
      <c r="S216" s="235"/>
      <c r="T216" s="236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T216" s="237" t="s">
        <v>183</v>
      </c>
      <c r="AU216" s="237" t="s">
        <v>82</v>
      </c>
      <c r="AV216" s="13" t="s">
        <v>82</v>
      </c>
      <c r="AW216" s="13" t="s">
        <v>33</v>
      </c>
      <c r="AX216" s="13" t="s">
        <v>72</v>
      </c>
      <c r="AY216" s="237" t="s">
        <v>117</v>
      </c>
    </row>
    <row r="217" s="13" customFormat="1">
      <c r="A217" s="13"/>
      <c r="B217" s="226"/>
      <c r="C217" s="227"/>
      <c r="D217" s="228" t="s">
        <v>183</v>
      </c>
      <c r="E217" s="229" t="s">
        <v>19</v>
      </c>
      <c r="F217" s="230" t="s">
        <v>512</v>
      </c>
      <c r="G217" s="227"/>
      <c r="H217" s="231">
        <v>-17.460000000000001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7" t="s">
        <v>183</v>
      </c>
      <c r="AU217" s="237" t="s">
        <v>82</v>
      </c>
      <c r="AV217" s="13" t="s">
        <v>82</v>
      </c>
      <c r="AW217" s="13" t="s">
        <v>33</v>
      </c>
      <c r="AX217" s="13" t="s">
        <v>72</v>
      </c>
      <c r="AY217" s="237" t="s">
        <v>117</v>
      </c>
    </row>
    <row r="218" s="13" customFormat="1">
      <c r="A218" s="13"/>
      <c r="B218" s="226"/>
      <c r="C218" s="227"/>
      <c r="D218" s="228" t="s">
        <v>183</v>
      </c>
      <c r="E218" s="229" t="s">
        <v>19</v>
      </c>
      <c r="F218" s="230" t="s">
        <v>513</v>
      </c>
      <c r="G218" s="227"/>
      <c r="H218" s="231">
        <v>40.460000000000001</v>
      </c>
      <c r="I218" s="232"/>
      <c r="J218" s="227"/>
      <c r="K218" s="227"/>
      <c r="L218" s="233"/>
      <c r="M218" s="234"/>
      <c r="N218" s="235"/>
      <c r="O218" s="235"/>
      <c r="P218" s="235"/>
      <c r="Q218" s="235"/>
      <c r="R218" s="235"/>
      <c r="S218" s="235"/>
      <c r="T218" s="236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T218" s="237" t="s">
        <v>183</v>
      </c>
      <c r="AU218" s="237" t="s">
        <v>82</v>
      </c>
      <c r="AV218" s="13" t="s">
        <v>82</v>
      </c>
      <c r="AW218" s="13" t="s">
        <v>33</v>
      </c>
      <c r="AX218" s="13" t="s">
        <v>72</v>
      </c>
      <c r="AY218" s="237" t="s">
        <v>117</v>
      </c>
    </row>
    <row r="219" s="13" customFormat="1">
      <c r="A219" s="13"/>
      <c r="B219" s="226"/>
      <c r="C219" s="227"/>
      <c r="D219" s="228" t="s">
        <v>183</v>
      </c>
      <c r="E219" s="229" t="s">
        <v>19</v>
      </c>
      <c r="F219" s="230" t="s">
        <v>514</v>
      </c>
      <c r="G219" s="227"/>
      <c r="H219" s="231">
        <v>-23.440000000000001</v>
      </c>
      <c r="I219" s="232"/>
      <c r="J219" s="227"/>
      <c r="K219" s="227"/>
      <c r="L219" s="233"/>
      <c r="M219" s="234"/>
      <c r="N219" s="235"/>
      <c r="O219" s="235"/>
      <c r="P219" s="235"/>
      <c r="Q219" s="235"/>
      <c r="R219" s="235"/>
      <c r="S219" s="235"/>
      <c r="T219" s="23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7" t="s">
        <v>183</v>
      </c>
      <c r="AU219" s="237" t="s">
        <v>82</v>
      </c>
      <c r="AV219" s="13" t="s">
        <v>82</v>
      </c>
      <c r="AW219" s="13" t="s">
        <v>33</v>
      </c>
      <c r="AX219" s="13" t="s">
        <v>72</v>
      </c>
      <c r="AY219" s="237" t="s">
        <v>117</v>
      </c>
    </row>
    <row r="220" s="2" customFormat="1" ht="66.75" customHeight="1">
      <c r="A220" s="38"/>
      <c r="B220" s="39"/>
      <c r="C220" s="196" t="s">
        <v>328</v>
      </c>
      <c r="D220" s="196" t="s">
        <v>118</v>
      </c>
      <c r="E220" s="197" t="s">
        <v>515</v>
      </c>
      <c r="F220" s="198" t="s">
        <v>516</v>
      </c>
      <c r="G220" s="199" t="s">
        <v>256</v>
      </c>
      <c r="H220" s="200">
        <v>6</v>
      </c>
      <c r="I220" s="201"/>
      <c r="J220" s="200">
        <f>ROUND(I220*H220,1)</f>
        <v>0</v>
      </c>
      <c r="K220" s="198" t="s">
        <v>122</v>
      </c>
      <c r="L220" s="44"/>
      <c r="M220" s="202" t="s">
        <v>19</v>
      </c>
      <c r="N220" s="203" t="s">
        <v>43</v>
      </c>
      <c r="O220" s="84"/>
      <c r="P220" s="204">
        <f>O220*H220</f>
        <v>0</v>
      </c>
      <c r="Q220" s="204">
        <v>0</v>
      </c>
      <c r="R220" s="204">
        <f>Q220*H220</f>
        <v>0</v>
      </c>
      <c r="S220" s="204">
        <v>0.19400000000000001</v>
      </c>
      <c r="T220" s="205">
        <f>S220*H220</f>
        <v>1.1640000000000002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06" t="s">
        <v>139</v>
      </c>
      <c r="AT220" s="206" t="s">
        <v>118</v>
      </c>
      <c r="AU220" s="206" t="s">
        <v>82</v>
      </c>
      <c r="AY220" s="17" t="s">
        <v>117</v>
      </c>
      <c r="BE220" s="207">
        <f>IF(N220="základní",J220,0)</f>
        <v>0</v>
      </c>
      <c r="BF220" s="207">
        <f>IF(N220="snížená",J220,0)</f>
        <v>0</v>
      </c>
      <c r="BG220" s="207">
        <f>IF(N220="zákl. přenesená",J220,0)</f>
        <v>0</v>
      </c>
      <c r="BH220" s="207">
        <f>IF(N220="sníž. přenesená",J220,0)</f>
        <v>0</v>
      </c>
      <c r="BI220" s="207">
        <f>IF(N220="nulová",J220,0)</f>
        <v>0</v>
      </c>
      <c r="BJ220" s="17" t="s">
        <v>80</v>
      </c>
      <c r="BK220" s="207">
        <f>ROUND(I220*H220,1)</f>
        <v>0</v>
      </c>
      <c r="BL220" s="17" t="s">
        <v>139</v>
      </c>
      <c r="BM220" s="206" t="s">
        <v>517</v>
      </c>
    </row>
    <row r="221" s="2" customFormat="1">
      <c r="A221" s="38"/>
      <c r="B221" s="39"/>
      <c r="C221" s="40"/>
      <c r="D221" s="208" t="s">
        <v>125</v>
      </c>
      <c r="E221" s="40"/>
      <c r="F221" s="209" t="s">
        <v>518</v>
      </c>
      <c r="G221" s="40"/>
      <c r="H221" s="40"/>
      <c r="I221" s="210"/>
      <c r="J221" s="40"/>
      <c r="K221" s="40"/>
      <c r="L221" s="44"/>
      <c r="M221" s="211"/>
      <c r="N221" s="212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125</v>
      </c>
      <c r="AU221" s="17" t="s">
        <v>82</v>
      </c>
    </row>
    <row r="222" s="2" customFormat="1" ht="24.15" customHeight="1">
      <c r="A222" s="38"/>
      <c r="B222" s="39"/>
      <c r="C222" s="196" t="s">
        <v>339</v>
      </c>
      <c r="D222" s="196" t="s">
        <v>118</v>
      </c>
      <c r="E222" s="197" t="s">
        <v>519</v>
      </c>
      <c r="F222" s="198" t="s">
        <v>520</v>
      </c>
      <c r="G222" s="199" t="s">
        <v>197</v>
      </c>
      <c r="H222" s="200">
        <v>1.05</v>
      </c>
      <c r="I222" s="201"/>
      <c r="J222" s="200">
        <f>ROUND(I222*H222,1)</f>
        <v>0</v>
      </c>
      <c r="K222" s="198" t="s">
        <v>122</v>
      </c>
      <c r="L222" s="44"/>
      <c r="M222" s="202" t="s">
        <v>19</v>
      </c>
      <c r="N222" s="203" t="s">
        <v>43</v>
      </c>
      <c r="O222" s="84"/>
      <c r="P222" s="204">
        <f>O222*H222</f>
        <v>0</v>
      </c>
      <c r="Q222" s="204">
        <v>0</v>
      </c>
      <c r="R222" s="204">
        <f>Q222*H222</f>
        <v>0</v>
      </c>
      <c r="S222" s="204">
        <v>2.2000000000000002</v>
      </c>
      <c r="T222" s="205">
        <f>S222*H222</f>
        <v>2.3100000000000005</v>
      </c>
      <c r="U222" s="38"/>
      <c r="V222" s="38"/>
      <c r="W222" s="38"/>
      <c r="X222" s="38"/>
      <c r="Y222" s="38"/>
      <c r="Z222" s="38"/>
      <c r="AA222" s="38"/>
      <c r="AB222" s="38"/>
      <c r="AC222" s="38"/>
      <c r="AD222" s="38"/>
      <c r="AE222" s="38"/>
      <c r="AR222" s="206" t="s">
        <v>139</v>
      </c>
      <c r="AT222" s="206" t="s">
        <v>118</v>
      </c>
      <c r="AU222" s="206" t="s">
        <v>82</v>
      </c>
      <c r="AY222" s="17" t="s">
        <v>117</v>
      </c>
      <c r="BE222" s="207">
        <f>IF(N222="základní",J222,0)</f>
        <v>0</v>
      </c>
      <c r="BF222" s="207">
        <f>IF(N222="snížená",J222,0)</f>
        <v>0</v>
      </c>
      <c r="BG222" s="207">
        <f>IF(N222="zákl. přenesená",J222,0)</f>
        <v>0</v>
      </c>
      <c r="BH222" s="207">
        <f>IF(N222="sníž. přenesená",J222,0)</f>
        <v>0</v>
      </c>
      <c r="BI222" s="207">
        <f>IF(N222="nulová",J222,0)</f>
        <v>0</v>
      </c>
      <c r="BJ222" s="17" t="s">
        <v>80</v>
      </c>
      <c r="BK222" s="207">
        <f>ROUND(I222*H222,1)</f>
        <v>0</v>
      </c>
      <c r="BL222" s="17" t="s">
        <v>139</v>
      </c>
      <c r="BM222" s="206" t="s">
        <v>521</v>
      </c>
    </row>
    <row r="223" s="2" customFormat="1">
      <c r="A223" s="38"/>
      <c r="B223" s="39"/>
      <c r="C223" s="40"/>
      <c r="D223" s="208" t="s">
        <v>125</v>
      </c>
      <c r="E223" s="40"/>
      <c r="F223" s="209" t="s">
        <v>522</v>
      </c>
      <c r="G223" s="40"/>
      <c r="H223" s="40"/>
      <c r="I223" s="210"/>
      <c r="J223" s="40"/>
      <c r="K223" s="40"/>
      <c r="L223" s="44"/>
      <c r="M223" s="211"/>
      <c r="N223" s="212"/>
      <c r="O223" s="84"/>
      <c r="P223" s="84"/>
      <c r="Q223" s="84"/>
      <c r="R223" s="84"/>
      <c r="S223" s="84"/>
      <c r="T223" s="85"/>
      <c r="U223" s="38"/>
      <c r="V223" s="38"/>
      <c r="W223" s="38"/>
      <c r="X223" s="38"/>
      <c r="Y223" s="38"/>
      <c r="Z223" s="38"/>
      <c r="AA223" s="38"/>
      <c r="AB223" s="38"/>
      <c r="AC223" s="38"/>
      <c r="AD223" s="38"/>
      <c r="AE223" s="38"/>
      <c r="AT223" s="17" t="s">
        <v>125</v>
      </c>
      <c r="AU223" s="17" t="s">
        <v>82</v>
      </c>
    </row>
    <row r="224" s="15" customFormat="1">
      <c r="A224" s="15"/>
      <c r="B224" s="249"/>
      <c r="C224" s="250"/>
      <c r="D224" s="228" t="s">
        <v>183</v>
      </c>
      <c r="E224" s="251" t="s">
        <v>19</v>
      </c>
      <c r="F224" s="252" t="s">
        <v>440</v>
      </c>
      <c r="G224" s="250"/>
      <c r="H224" s="251" t="s">
        <v>19</v>
      </c>
      <c r="I224" s="253"/>
      <c r="J224" s="250"/>
      <c r="K224" s="250"/>
      <c r="L224" s="254"/>
      <c r="M224" s="255"/>
      <c r="N224" s="256"/>
      <c r="O224" s="256"/>
      <c r="P224" s="256"/>
      <c r="Q224" s="256"/>
      <c r="R224" s="256"/>
      <c r="S224" s="256"/>
      <c r="T224" s="257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8" t="s">
        <v>183</v>
      </c>
      <c r="AU224" s="258" t="s">
        <v>82</v>
      </c>
      <c r="AV224" s="15" t="s">
        <v>80</v>
      </c>
      <c r="AW224" s="15" t="s">
        <v>33</v>
      </c>
      <c r="AX224" s="15" t="s">
        <v>72</v>
      </c>
      <c r="AY224" s="258" t="s">
        <v>117</v>
      </c>
    </row>
    <row r="225" s="13" customFormat="1">
      <c r="A225" s="13"/>
      <c r="B225" s="226"/>
      <c r="C225" s="227"/>
      <c r="D225" s="228" t="s">
        <v>183</v>
      </c>
      <c r="E225" s="229" t="s">
        <v>19</v>
      </c>
      <c r="F225" s="230" t="s">
        <v>523</v>
      </c>
      <c r="G225" s="227"/>
      <c r="H225" s="231">
        <v>1.05</v>
      </c>
      <c r="I225" s="232"/>
      <c r="J225" s="227"/>
      <c r="K225" s="227"/>
      <c r="L225" s="233"/>
      <c r="M225" s="234"/>
      <c r="N225" s="235"/>
      <c r="O225" s="235"/>
      <c r="P225" s="235"/>
      <c r="Q225" s="235"/>
      <c r="R225" s="235"/>
      <c r="S225" s="235"/>
      <c r="T225" s="23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7" t="s">
        <v>183</v>
      </c>
      <c r="AU225" s="237" t="s">
        <v>82</v>
      </c>
      <c r="AV225" s="13" t="s">
        <v>82</v>
      </c>
      <c r="AW225" s="13" t="s">
        <v>33</v>
      </c>
      <c r="AX225" s="13" t="s">
        <v>72</v>
      </c>
      <c r="AY225" s="237" t="s">
        <v>117</v>
      </c>
    </row>
    <row r="226" s="11" customFormat="1" ht="22.8" customHeight="1">
      <c r="A226" s="11"/>
      <c r="B226" s="182"/>
      <c r="C226" s="183"/>
      <c r="D226" s="184" t="s">
        <v>71</v>
      </c>
      <c r="E226" s="224" t="s">
        <v>326</v>
      </c>
      <c r="F226" s="224" t="s">
        <v>327</v>
      </c>
      <c r="G226" s="183"/>
      <c r="H226" s="183"/>
      <c r="I226" s="186"/>
      <c r="J226" s="225">
        <f>BK226</f>
        <v>0</v>
      </c>
      <c r="K226" s="183"/>
      <c r="L226" s="188"/>
      <c r="M226" s="189"/>
      <c r="N226" s="190"/>
      <c r="O226" s="190"/>
      <c r="P226" s="191">
        <f>SUM(P227:P233)</f>
        <v>0</v>
      </c>
      <c r="Q226" s="190"/>
      <c r="R226" s="191">
        <f>SUM(R227:R233)</f>
        <v>0</v>
      </c>
      <c r="S226" s="190"/>
      <c r="T226" s="192">
        <f>SUM(T227:T233)</f>
        <v>0</v>
      </c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R226" s="193" t="s">
        <v>80</v>
      </c>
      <c r="AT226" s="194" t="s">
        <v>71</v>
      </c>
      <c r="AU226" s="194" t="s">
        <v>80</v>
      </c>
      <c r="AY226" s="193" t="s">
        <v>117</v>
      </c>
      <c r="BK226" s="195">
        <f>SUM(BK227:BK233)</f>
        <v>0</v>
      </c>
    </row>
    <row r="227" s="2" customFormat="1" ht="33" customHeight="1">
      <c r="A227" s="38"/>
      <c r="B227" s="39"/>
      <c r="C227" s="196" t="s">
        <v>346</v>
      </c>
      <c r="D227" s="196" t="s">
        <v>118</v>
      </c>
      <c r="E227" s="197" t="s">
        <v>524</v>
      </c>
      <c r="F227" s="198" t="s">
        <v>525</v>
      </c>
      <c r="G227" s="199" t="s">
        <v>205</v>
      </c>
      <c r="H227" s="200">
        <v>3.4700000000000002</v>
      </c>
      <c r="I227" s="201"/>
      <c r="J227" s="200">
        <f>ROUND(I227*H227,1)</f>
        <v>0</v>
      </c>
      <c r="K227" s="198" t="s">
        <v>122</v>
      </c>
      <c r="L227" s="44"/>
      <c r="M227" s="202" t="s">
        <v>19</v>
      </c>
      <c r="N227" s="203" t="s">
        <v>43</v>
      </c>
      <c r="O227" s="84"/>
      <c r="P227" s="204">
        <f>O227*H227</f>
        <v>0</v>
      </c>
      <c r="Q227" s="204">
        <v>0</v>
      </c>
      <c r="R227" s="204">
        <f>Q227*H227</f>
        <v>0</v>
      </c>
      <c r="S227" s="204">
        <v>0</v>
      </c>
      <c r="T227" s="205">
        <f>S227*H227</f>
        <v>0</v>
      </c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  <c r="AE227" s="38"/>
      <c r="AR227" s="206" t="s">
        <v>139</v>
      </c>
      <c r="AT227" s="206" t="s">
        <v>118</v>
      </c>
      <c r="AU227" s="206" t="s">
        <v>82</v>
      </c>
      <c r="AY227" s="17" t="s">
        <v>117</v>
      </c>
      <c r="BE227" s="207">
        <f>IF(N227="základní",J227,0)</f>
        <v>0</v>
      </c>
      <c r="BF227" s="207">
        <f>IF(N227="snížená",J227,0)</f>
        <v>0</v>
      </c>
      <c r="BG227" s="207">
        <f>IF(N227="zákl. přenesená",J227,0)</f>
        <v>0</v>
      </c>
      <c r="BH227" s="207">
        <f>IF(N227="sníž. přenesená",J227,0)</f>
        <v>0</v>
      </c>
      <c r="BI227" s="207">
        <f>IF(N227="nulová",J227,0)</f>
        <v>0</v>
      </c>
      <c r="BJ227" s="17" t="s">
        <v>80</v>
      </c>
      <c r="BK227" s="207">
        <f>ROUND(I227*H227,1)</f>
        <v>0</v>
      </c>
      <c r="BL227" s="17" t="s">
        <v>139</v>
      </c>
      <c r="BM227" s="206" t="s">
        <v>526</v>
      </c>
    </row>
    <row r="228" s="2" customFormat="1">
      <c r="A228" s="38"/>
      <c r="B228" s="39"/>
      <c r="C228" s="40"/>
      <c r="D228" s="208" t="s">
        <v>125</v>
      </c>
      <c r="E228" s="40"/>
      <c r="F228" s="209" t="s">
        <v>527</v>
      </c>
      <c r="G228" s="40"/>
      <c r="H228" s="40"/>
      <c r="I228" s="210"/>
      <c r="J228" s="40"/>
      <c r="K228" s="40"/>
      <c r="L228" s="44"/>
      <c r="M228" s="211"/>
      <c r="N228" s="212"/>
      <c r="O228" s="84"/>
      <c r="P228" s="84"/>
      <c r="Q228" s="84"/>
      <c r="R228" s="84"/>
      <c r="S228" s="84"/>
      <c r="T228" s="85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T228" s="17" t="s">
        <v>125</v>
      </c>
      <c r="AU228" s="17" t="s">
        <v>82</v>
      </c>
    </row>
    <row r="229" s="2" customFormat="1" ht="44.25" customHeight="1">
      <c r="A229" s="38"/>
      <c r="B229" s="39"/>
      <c r="C229" s="196" t="s">
        <v>353</v>
      </c>
      <c r="D229" s="196" t="s">
        <v>118</v>
      </c>
      <c r="E229" s="197" t="s">
        <v>528</v>
      </c>
      <c r="F229" s="198" t="s">
        <v>529</v>
      </c>
      <c r="G229" s="199" t="s">
        <v>205</v>
      </c>
      <c r="H229" s="200">
        <v>65.930000000000007</v>
      </c>
      <c r="I229" s="201"/>
      <c r="J229" s="200">
        <f>ROUND(I229*H229,1)</f>
        <v>0</v>
      </c>
      <c r="K229" s="198" t="s">
        <v>122</v>
      </c>
      <c r="L229" s="44"/>
      <c r="M229" s="202" t="s">
        <v>19</v>
      </c>
      <c r="N229" s="203" t="s">
        <v>43</v>
      </c>
      <c r="O229" s="84"/>
      <c r="P229" s="204">
        <f>O229*H229</f>
        <v>0</v>
      </c>
      <c r="Q229" s="204">
        <v>0</v>
      </c>
      <c r="R229" s="204">
        <f>Q229*H229</f>
        <v>0</v>
      </c>
      <c r="S229" s="204">
        <v>0</v>
      </c>
      <c r="T229" s="205">
        <f>S229*H229</f>
        <v>0</v>
      </c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  <c r="AE229" s="38"/>
      <c r="AR229" s="206" t="s">
        <v>139</v>
      </c>
      <c r="AT229" s="206" t="s">
        <v>118</v>
      </c>
      <c r="AU229" s="206" t="s">
        <v>82</v>
      </c>
      <c r="AY229" s="17" t="s">
        <v>117</v>
      </c>
      <c r="BE229" s="207">
        <f>IF(N229="základní",J229,0)</f>
        <v>0</v>
      </c>
      <c r="BF229" s="207">
        <f>IF(N229="snížená",J229,0)</f>
        <v>0</v>
      </c>
      <c r="BG229" s="207">
        <f>IF(N229="zákl. přenesená",J229,0)</f>
        <v>0</v>
      </c>
      <c r="BH229" s="207">
        <f>IF(N229="sníž. přenesená",J229,0)</f>
        <v>0</v>
      </c>
      <c r="BI229" s="207">
        <f>IF(N229="nulová",J229,0)</f>
        <v>0</v>
      </c>
      <c r="BJ229" s="17" t="s">
        <v>80</v>
      </c>
      <c r="BK229" s="207">
        <f>ROUND(I229*H229,1)</f>
        <v>0</v>
      </c>
      <c r="BL229" s="17" t="s">
        <v>139</v>
      </c>
      <c r="BM229" s="206" t="s">
        <v>530</v>
      </c>
    </row>
    <row r="230" s="2" customFormat="1">
      <c r="A230" s="38"/>
      <c r="B230" s="39"/>
      <c r="C230" s="40"/>
      <c r="D230" s="208" t="s">
        <v>125</v>
      </c>
      <c r="E230" s="40"/>
      <c r="F230" s="209" t="s">
        <v>531</v>
      </c>
      <c r="G230" s="40"/>
      <c r="H230" s="40"/>
      <c r="I230" s="210"/>
      <c r="J230" s="40"/>
      <c r="K230" s="40"/>
      <c r="L230" s="44"/>
      <c r="M230" s="211"/>
      <c r="N230" s="212"/>
      <c r="O230" s="84"/>
      <c r="P230" s="84"/>
      <c r="Q230" s="84"/>
      <c r="R230" s="84"/>
      <c r="S230" s="84"/>
      <c r="T230" s="85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  <c r="AE230" s="38"/>
      <c r="AT230" s="17" t="s">
        <v>125</v>
      </c>
      <c r="AU230" s="17" t="s">
        <v>82</v>
      </c>
    </row>
    <row r="231" s="13" customFormat="1">
      <c r="A231" s="13"/>
      <c r="B231" s="226"/>
      <c r="C231" s="227"/>
      <c r="D231" s="228" t="s">
        <v>183</v>
      </c>
      <c r="E231" s="229" t="s">
        <v>19</v>
      </c>
      <c r="F231" s="230" t="s">
        <v>532</v>
      </c>
      <c r="G231" s="227"/>
      <c r="H231" s="231">
        <v>65.930000000000007</v>
      </c>
      <c r="I231" s="232"/>
      <c r="J231" s="227"/>
      <c r="K231" s="227"/>
      <c r="L231" s="233"/>
      <c r="M231" s="234"/>
      <c r="N231" s="235"/>
      <c r="O231" s="235"/>
      <c r="P231" s="235"/>
      <c r="Q231" s="235"/>
      <c r="R231" s="235"/>
      <c r="S231" s="235"/>
      <c r="T231" s="236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T231" s="237" t="s">
        <v>183</v>
      </c>
      <c r="AU231" s="237" t="s">
        <v>82</v>
      </c>
      <c r="AV231" s="13" t="s">
        <v>82</v>
      </c>
      <c r="AW231" s="13" t="s">
        <v>33</v>
      </c>
      <c r="AX231" s="13" t="s">
        <v>72</v>
      </c>
      <c r="AY231" s="237" t="s">
        <v>117</v>
      </c>
    </row>
    <row r="232" s="2" customFormat="1" ht="44.25" customHeight="1">
      <c r="A232" s="38"/>
      <c r="B232" s="39"/>
      <c r="C232" s="196" t="s">
        <v>358</v>
      </c>
      <c r="D232" s="196" t="s">
        <v>118</v>
      </c>
      <c r="E232" s="197" t="s">
        <v>533</v>
      </c>
      <c r="F232" s="198" t="s">
        <v>534</v>
      </c>
      <c r="G232" s="199" t="s">
        <v>205</v>
      </c>
      <c r="H232" s="200">
        <v>3.4700000000000002</v>
      </c>
      <c r="I232" s="201"/>
      <c r="J232" s="200">
        <f>ROUND(I232*H232,1)</f>
        <v>0</v>
      </c>
      <c r="K232" s="198" t="s">
        <v>122</v>
      </c>
      <c r="L232" s="44"/>
      <c r="M232" s="202" t="s">
        <v>19</v>
      </c>
      <c r="N232" s="203" t="s">
        <v>43</v>
      </c>
      <c r="O232" s="84"/>
      <c r="P232" s="204">
        <f>O232*H232</f>
        <v>0</v>
      </c>
      <c r="Q232" s="204">
        <v>0</v>
      </c>
      <c r="R232" s="204">
        <f>Q232*H232</f>
        <v>0</v>
      </c>
      <c r="S232" s="204">
        <v>0</v>
      </c>
      <c r="T232" s="205">
        <f>S232*H232</f>
        <v>0</v>
      </c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R232" s="206" t="s">
        <v>139</v>
      </c>
      <c r="AT232" s="206" t="s">
        <v>118</v>
      </c>
      <c r="AU232" s="206" t="s">
        <v>82</v>
      </c>
      <c r="AY232" s="17" t="s">
        <v>117</v>
      </c>
      <c r="BE232" s="207">
        <f>IF(N232="základní",J232,0)</f>
        <v>0</v>
      </c>
      <c r="BF232" s="207">
        <f>IF(N232="snížená",J232,0)</f>
        <v>0</v>
      </c>
      <c r="BG232" s="207">
        <f>IF(N232="zákl. přenesená",J232,0)</f>
        <v>0</v>
      </c>
      <c r="BH232" s="207">
        <f>IF(N232="sníž. přenesená",J232,0)</f>
        <v>0</v>
      </c>
      <c r="BI232" s="207">
        <f>IF(N232="nulová",J232,0)</f>
        <v>0</v>
      </c>
      <c r="BJ232" s="17" t="s">
        <v>80</v>
      </c>
      <c r="BK232" s="207">
        <f>ROUND(I232*H232,1)</f>
        <v>0</v>
      </c>
      <c r="BL232" s="17" t="s">
        <v>139</v>
      </c>
      <c r="BM232" s="206" t="s">
        <v>535</v>
      </c>
    </row>
    <row r="233" s="2" customFormat="1">
      <c r="A233" s="38"/>
      <c r="B233" s="39"/>
      <c r="C233" s="40"/>
      <c r="D233" s="208" t="s">
        <v>125</v>
      </c>
      <c r="E233" s="40"/>
      <c r="F233" s="209" t="s">
        <v>536</v>
      </c>
      <c r="G233" s="40"/>
      <c r="H233" s="40"/>
      <c r="I233" s="210"/>
      <c r="J233" s="40"/>
      <c r="K233" s="40"/>
      <c r="L233" s="44"/>
      <c r="M233" s="211"/>
      <c r="N233" s="212"/>
      <c r="O233" s="84"/>
      <c r="P233" s="84"/>
      <c r="Q233" s="84"/>
      <c r="R233" s="84"/>
      <c r="S233" s="84"/>
      <c r="T233" s="85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T233" s="17" t="s">
        <v>125</v>
      </c>
      <c r="AU233" s="17" t="s">
        <v>82</v>
      </c>
    </row>
    <row r="234" s="11" customFormat="1" ht="22.8" customHeight="1">
      <c r="A234" s="11"/>
      <c r="B234" s="182"/>
      <c r="C234" s="183"/>
      <c r="D234" s="184" t="s">
        <v>71</v>
      </c>
      <c r="E234" s="224" t="s">
        <v>537</v>
      </c>
      <c r="F234" s="224" t="s">
        <v>320</v>
      </c>
      <c r="G234" s="183"/>
      <c r="H234" s="183"/>
      <c r="I234" s="186"/>
      <c r="J234" s="225">
        <f>BK234</f>
        <v>0</v>
      </c>
      <c r="K234" s="183"/>
      <c r="L234" s="188"/>
      <c r="M234" s="189"/>
      <c r="N234" s="190"/>
      <c r="O234" s="190"/>
      <c r="P234" s="191">
        <f>SUM(P235:P236)</f>
        <v>0</v>
      </c>
      <c r="Q234" s="190"/>
      <c r="R234" s="191">
        <f>SUM(R235:R236)</f>
        <v>0</v>
      </c>
      <c r="S234" s="190"/>
      <c r="T234" s="192">
        <f>SUM(T235:T236)</f>
        <v>0</v>
      </c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R234" s="193" t="s">
        <v>80</v>
      </c>
      <c r="AT234" s="194" t="s">
        <v>71</v>
      </c>
      <c r="AU234" s="194" t="s">
        <v>80</v>
      </c>
      <c r="AY234" s="193" t="s">
        <v>117</v>
      </c>
      <c r="BK234" s="195">
        <f>SUM(BK235:BK236)</f>
        <v>0</v>
      </c>
    </row>
    <row r="235" s="2" customFormat="1" ht="44.25" customHeight="1">
      <c r="A235" s="38"/>
      <c r="B235" s="39"/>
      <c r="C235" s="196" t="s">
        <v>364</v>
      </c>
      <c r="D235" s="196" t="s">
        <v>118</v>
      </c>
      <c r="E235" s="197" t="s">
        <v>322</v>
      </c>
      <c r="F235" s="198" t="s">
        <v>323</v>
      </c>
      <c r="G235" s="199" t="s">
        <v>205</v>
      </c>
      <c r="H235" s="200">
        <v>399.61000000000001</v>
      </c>
      <c r="I235" s="201"/>
      <c r="J235" s="200">
        <f>ROUND(I235*H235,1)</f>
        <v>0</v>
      </c>
      <c r="K235" s="198" t="s">
        <v>122</v>
      </c>
      <c r="L235" s="44"/>
      <c r="M235" s="202" t="s">
        <v>19</v>
      </c>
      <c r="N235" s="203" t="s">
        <v>43</v>
      </c>
      <c r="O235" s="84"/>
      <c r="P235" s="204">
        <f>O235*H235</f>
        <v>0</v>
      </c>
      <c r="Q235" s="204">
        <v>0</v>
      </c>
      <c r="R235" s="204">
        <f>Q235*H235</f>
        <v>0</v>
      </c>
      <c r="S235" s="204">
        <v>0</v>
      </c>
      <c r="T235" s="205">
        <f>S235*H235</f>
        <v>0</v>
      </c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  <c r="AE235" s="38"/>
      <c r="AR235" s="206" t="s">
        <v>139</v>
      </c>
      <c r="AT235" s="206" t="s">
        <v>118</v>
      </c>
      <c r="AU235" s="206" t="s">
        <v>82</v>
      </c>
      <c r="AY235" s="17" t="s">
        <v>117</v>
      </c>
      <c r="BE235" s="207">
        <f>IF(N235="základní",J235,0)</f>
        <v>0</v>
      </c>
      <c r="BF235" s="207">
        <f>IF(N235="snížená",J235,0)</f>
        <v>0</v>
      </c>
      <c r="BG235" s="207">
        <f>IF(N235="zákl. přenesená",J235,0)</f>
        <v>0</v>
      </c>
      <c r="BH235" s="207">
        <f>IF(N235="sníž. přenesená",J235,0)</f>
        <v>0</v>
      </c>
      <c r="BI235" s="207">
        <f>IF(N235="nulová",J235,0)</f>
        <v>0</v>
      </c>
      <c r="BJ235" s="17" t="s">
        <v>80</v>
      </c>
      <c r="BK235" s="207">
        <f>ROUND(I235*H235,1)</f>
        <v>0</v>
      </c>
      <c r="BL235" s="17" t="s">
        <v>139</v>
      </c>
      <c r="BM235" s="206" t="s">
        <v>538</v>
      </c>
    </row>
    <row r="236" s="2" customFormat="1">
      <c r="A236" s="38"/>
      <c r="B236" s="39"/>
      <c r="C236" s="40"/>
      <c r="D236" s="208" t="s">
        <v>125</v>
      </c>
      <c r="E236" s="40"/>
      <c r="F236" s="209" t="s">
        <v>325</v>
      </c>
      <c r="G236" s="40"/>
      <c r="H236" s="40"/>
      <c r="I236" s="210"/>
      <c r="J236" s="40"/>
      <c r="K236" s="40"/>
      <c r="L236" s="44"/>
      <c r="M236" s="271"/>
      <c r="N236" s="272"/>
      <c r="O236" s="215"/>
      <c r="P236" s="215"/>
      <c r="Q236" s="215"/>
      <c r="R236" s="215"/>
      <c r="S236" s="215"/>
      <c r="T236" s="273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T236" s="17" t="s">
        <v>125</v>
      </c>
      <c r="AU236" s="17" t="s">
        <v>82</v>
      </c>
    </row>
    <row r="237" s="2" customFormat="1" ht="6.96" customHeight="1">
      <c r="A237" s="38"/>
      <c r="B237" s="59"/>
      <c r="C237" s="60"/>
      <c r="D237" s="60"/>
      <c r="E237" s="60"/>
      <c r="F237" s="60"/>
      <c r="G237" s="60"/>
      <c r="H237" s="60"/>
      <c r="I237" s="60"/>
      <c r="J237" s="60"/>
      <c r="K237" s="60"/>
      <c r="L237" s="44"/>
      <c r="M237" s="38"/>
      <c r="O237" s="38"/>
      <c r="P237" s="38"/>
      <c r="Q237" s="38"/>
      <c r="R237" s="38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</row>
  </sheetData>
  <sheetProtection sheet="1" autoFilter="0" formatColumns="0" formatRows="0" objects="1" scenarios="1" spinCount="100000" saltValue="OWYHgUnNhqTgj+7t69wTcBYhiKezZ0iyhqnAqv90oPk7wn5WiVIlu7fhJ+aE8MQjBo3p8aZt8uRNR6ebI2WtEg==" hashValue="DABhjjwH1JtnXepHNWfFN4rIy8WTXLVZEolO5F6SVDhVgIgjAbHlEOMjlMF6pPV0bkD1XDyswFhvKBI6WXBMeA==" algorithmName="SHA-512" password="CC35"/>
  <autoFilter ref="C88:K236"/>
  <mergeCells count="9">
    <mergeCell ref="E7:H7"/>
    <mergeCell ref="E9:H9"/>
    <mergeCell ref="E18:H18"/>
    <mergeCell ref="E27:H27"/>
    <mergeCell ref="E48:H48"/>
    <mergeCell ref="E50:H50"/>
    <mergeCell ref="E79:H79"/>
    <mergeCell ref="E81:H81"/>
    <mergeCell ref="L2:V2"/>
  </mergeCells>
  <hyperlinks>
    <hyperlink ref="F93" r:id="rId1" display="https://podminky.urs.cz/item/CS_URS_2023_01/122251106"/>
    <hyperlink ref="F99" r:id="rId2" display="https://podminky.urs.cz/item/CS_URS_2023_01/162751117"/>
    <hyperlink ref="F102" r:id="rId3" display="https://podminky.urs.cz/item/CS_URS_2023_01/162751119"/>
    <hyperlink ref="F105" r:id="rId4" display="https://podminky.urs.cz/item/CS_URS_2023_01/171201231"/>
    <hyperlink ref="F108" r:id="rId5" display="https://podminky.urs.cz/item/CS_URS_2023_01/174111101"/>
    <hyperlink ref="F114" r:id="rId6" display="https://podminky.urs.cz/item/CS_URS_2023_01/181951112"/>
    <hyperlink ref="F123" r:id="rId7" display="https://podminky.urs.cz/item/CS_URS_2023_01/271562211"/>
    <hyperlink ref="F129" r:id="rId8" display="https://podminky.urs.cz/item/CS_URS_2023_01/273313511"/>
    <hyperlink ref="F135" r:id="rId9" display="https://podminky.urs.cz/item/CS_URS_2023_01/275313811"/>
    <hyperlink ref="F143" r:id="rId10" display="https://podminky.urs.cz/item/CS_URS_2023_01/275351121"/>
    <hyperlink ref="F151" r:id="rId11" display="https://podminky.urs.cz/item/CS_URS_2023_01/275351122"/>
    <hyperlink ref="F155" r:id="rId12" display="https://podminky.urs.cz/item/CS_URS_2023_01/310219811"/>
    <hyperlink ref="F160" r:id="rId13" display="https://podminky.urs.cz/item/CS_URS_2023_01/451317777"/>
    <hyperlink ref="F166" r:id="rId14" display="https://podminky.urs.cz/item/CS_URS_2023_01/451319777"/>
    <hyperlink ref="F168" r:id="rId15" display="https://podminky.urs.cz/item/CS_URS_2023_01/451541111"/>
    <hyperlink ref="F174" r:id="rId16" display="https://podminky.urs.cz/item/CS_URS_2023_01/452111111"/>
    <hyperlink ref="F181" r:id="rId17" display="https://podminky.urs.cz/item/CS_URS_2023_01/452311161"/>
    <hyperlink ref="F187" r:id="rId18" display="https://podminky.urs.cz/item/CS_URS_2023_01/462511270"/>
    <hyperlink ref="F193" r:id="rId19" display="https://podminky.urs.cz/item/CS_URS_2023_01/465513127"/>
    <hyperlink ref="F204" r:id="rId20" display="https://podminky.urs.cz/item/CS_URS_2023_01/919521180"/>
    <hyperlink ref="F210" r:id="rId21" display="https://podminky.urs.cz/item/CS_URS_2023_01/919521210"/>
    <hyperlink ref="F215" r:id="rId22" display="https://podminky.urs.cz/item/CS_URS_2023_01/919535558"/>
    <hyperlink ref="F221" r:id="rId23" display="https://podminky.urs.cz/item/CS_URS_2023_01/938902463"/>
    <hyperlink ref="F223" r:id="rId24" display="https://podminky.urs.cz/item/CS_URS_2023_01/962042321"/>
    <hyperlink ref="F228" r:id="rId25" display="https://podminky.urs.cz/item/CS_URS_2023_01/997013501"/>
    <hyperlink ref="F230" r:id="rId26" display="https://podminky.urs.cz/item/CS_URS_2023_01/997013509"/>
    <hyperlink ref="F233" r:id="rId27" display="https://podminky.urs.cz/item/CS_URS_2023_01/997013601"/>
    <hyperlink ref="F236" r:id="rId28" display="https://podminky.urs.cz/item/CS_URS_2023_01/9982251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29"/>
</worksheet>
</file>

<file path=xl/worksheets/sheet5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2031" style="1" customWidth="1"/>
    <col min="2" max="2" width="1.171875" style="1" customWidth="1"/>
    <col min="3" max="3" width="4.160156" style="1" customWidth="1"/>
    <col min="4" max="4" width="4.332031" style="1" customWidth="1"/>
    <col min="5" max="5" width="17.16016" style="1" customWidth="1"/>
    <col min="6" max="6" width="50.83203" style="1" customWidth="1"/>
    <col min="7" max="7" width="7.5" style="1" customWidth="1"/>
    <col min="8" max="8" width="14" style="1" customWidth="1"/>
    <col min="9" max="9" width="15.83203" style="1" customWidth="1"/>
    <col min="10" max="10" width="22.33203" style="1" customWidth="1"/>
    <col min="11" max="11" width="22.33203" style="1" customWidth="1"/>
    <col min="12" max="12" width="9.332031" style="1" customWidth="1"/>
    <col min="13" max="13" width="10.83203" style="1" hidden="1" customWidth="1"/>
    <col min="14" max="14" width="9.332031" style="1" hidden="1"/>
    <col min="15" max="15" width="14.16016" style="1" hidden="1" customWidth="1"/>
    <col min="16" max="16" width="14.16016" style="1" hidden="1" customWidth="1"/>
    <col min="17" max="17" width="14.16016" style="1" hidden="1" customWidth="1"/>
    <col min="18" max="18" width="14.16016" style="1" hidden="1" customWidth="1"/>
    <col min="19" max="19" width="14.16016" style="1" hidden="1" customWidth="1"/>
    <col min="20" max="20" width="14.16016" style="1" hidden="1" customWidth="1"/>
    <col min="21" max="21" width="16.33203" style="1" hidden="1" customWidth="1"/>
    <col min="22" max="22" width="12.33203" style="1" customWidth="1"/>
    <col min="23" max="23" width="16.33203" style="1" customWidth="1"/>
    <col min="24" max="24" width="12.33203" style="1" customWidth="1"/>
    <col min="25" max="25" width="15" style="1" customWidth="1"/>
    <col min="26" max="26" width="11" style="1" customWidth="1"/>
    <col min="27" max="27" width="15" style="1" customWidth="1"/>
    <col min="28" max="28" width="16.33203" style="1" customWidth="1"/>
    <col min="29" max="29" width="11" style="1" customWidth="1"/>
    <col min="30" max="30" width="15" style="1" customWidth="1"/>
    <col min="31" max="31" width="16.33203" style="1" customWidth="1"/>
    <col min="44" max="44" width="9.332031" style="1" hidden="1"/>
    <col min="45" max="45" width="9.332031" style="1" hidden="1"/>
    <col min="46" max="46" width="9.332031" style="1" hidden="1"/>
    <col min="47" max="47" width="9.332031" style="1" hidden="1"/>
    <col min="48" max="48" width="9.332031" style="1" hidden="1"/>
    <col min="49" max="49" width="9.332031" style="1" hidden="1"/>
    <col min="50" max="50" width="9.332031" style="1" hidden="1"/>
    <col min="51" max="51" width="9.332031" style="1" hidden="1"/>
    <col min="52" max="52" width="9.332031" style="1" hidden="1"/>
    <col min="53" max="53" width="9.332031" style="1" hidden="1"/>
    <col min="54" max="54" width="9.332031" style="1" hidden="1"/>
    <col min="55" max="55" width="9.332031" style="1" hidden="1"/>
    <col min="56" max="56" width="9.332031" style="1" hidden="1"/>
    <col min="57" max="57" width="9.332031" style="1" hidden="1"/>
    <col min="58" max="58" width="9.332031" style="1" hidden="1"/>
    <col min="59" max="59" width="9.332031" style="1" hidden="1"/>
    <col min="60" max="60" width="9.332031" style="1" hidden="1"/>
    <col min="61" max="61" width="9.332031" style="1" hidden="1"/>
    <col min="62" max="62" width="9.332031" style="1" hidden="1"/>
    <col min="63" max="63" width="9.332031" style="1" hidden="1"/>
    <col min="64" max="64" width="9.332031" style="1" hidden="1"/>
    <col min="65" max="65" width="9.332031" style="1" hidden="1"/>
  </cols>
  <sheetData>
    <row r="2" s="1" customFormat="1" ht="36.96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91</v>
      </c>
    </row>
    <row r="3" s="1" customFormat="1" ht="6.96" customHeight="1">
      <c r="B3" s="128"/>
      <c r="C3" s="129"/>
      <c r="D3" s="129"/>
      <c r="E3" s="129"/>
      <c r="F3" s="129"/>
      <c r="G3" s="129"/>
      <c r="H3" s="129"/>
      <c r="I3" s="129"/>
      <c r="J3" s="129"/>
      <c r="K3" s="129"/>
      <c r="L3" s="20"/>
      <c r="AT3" s="17" t="s">
        <v>82</v>
      </c>
    </row>
    <row r="4" s="1" customFormat="1" ht="24.96" customHeight="1">
      <c r="B4" s="20"/>
      <c r="D4" s="130" t="s">
        <v>92</v>
      </c>
      <c r="L4" s="20"/>
      <c r="M4" s="131" t="s">
        <v>10</v>
      </c>
      <c r="AT4" s="17" t="s">
        <v>4</v>
      </c>
    </row>
    <row r="5" s="1" customFormat="1" ht="6.96" customHeight="1">
      <c r="B5" s="20"/>
      <c r="L5" s="20"/>
    </row>
    <row r="6" s="1" customFormat="1" ht="12" customHeight="1">
      <c r="B6" s="20"/>
      <c r="D6" s="132" t="s">
        <v>16</v>
      </c>
      <c r="L6" s="20"/>
    </row>
    <row r="7" s="1" customFormat="1" ht="16.5" customHeight="1">
      <c r="B7" s="20"/>
      <c r="E7" s="133" t="str">
        <f>'Rekapitulace stavby'!K6</f>
        <v>II-201 propustky Caltov - rekonstrukce</v>
      </c>
      <c r="F7" s="132"/>
      <c r="G7" s="132"/>
      <c r="H7" s="132"/>
      <c r="L7" s="20"/>
    </row>
    <row r="8" s="2" customFormat="1" ht="12" customHeight="1">
      <c r="A8" s="38"/>
      <c r="B8" s="44"/>
      <c r="C8" s="38"/>
      <c r="D8" s="132" t="s">
        <v>93</v>
      </c>
      <c r="E8" s="38"/>
      <c r="F8" s="38"/>
      <c r="G8" s="38"/>
      <c r="H8" s="38"/>
      <c r="I8" s="38"/>
      <c r="J8" s="38"/>
      <c r="K8" s="38"/>
      <c r="L8" s="134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="2" customFormat="1" ht="16.5" customHeight="1">
      <c r="A9" s="38"/>
      <c r="B9" s="44"/>
      <c r="C9" s="38"/>
      <c r="D9" s="38"/>
      <c r="E9" s="135" t="s">
        <v>539</v>
      </c>
      <c r="F9" s="38"/>
      <c r="G9" s="38"/>
      <c r="H9" s="38"/>
      <c r="I9" s="38"/>
      <c r="J9" s="38"/>
      <c r="K9" s="38"/>
      <c r="L9" s="134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="2" customFormat="1">
      <c r="A10" s="38"/>
      <c r="B10" s="44"/>
      <c r="C10" s="38"/>
      <c r="D10" s="38"/>
      <c r="E10" s="38"/>
      <c r="F10" s="38"/>
      <c r="G10" s="38"/>
      <c r="H10" s="38"/>
      <c r="I10" s="38"/>
      <c r="J10" s="38"/>
      <c r="K10" s="38"/>
      <c r="L10" s="134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="2" customFormat="1" ht="12" customHeight="1">
      <c r="A11" s="38"/>
      <c r="B11" s="44"/>
      <c r="C11" s="38"/>
      <c r="D11" s="132" t="s">
        <v>18</v>
      </c>
      <c r="E11" s="38"/>
      <c r="F11" s="136" t="s">
        <v>19</v>
      </c>
      <c r="G11" s="38"/>
      <c r="H11" s="38"/>
      <c r="I11" s="132" t="s">
        <v>20</v>
      </c>
      <c r="J11" s="136" t="s">
        <v>19</v>
      </c>
      <c r="K11" s="38"/>
      <c r="L11" s="134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="2" customFormat="1" ht="12" customHeight="1">
      <c r="A12" s="38"/>
      <c r="B12" s="44"/>
      <c r="C12" s="38"/>
      <c r="D12" s="132" t="s">
        <v>21</v>
      </c>
      <c r="E12" s="38"/>
      <c r="F12" s="136" t="s">
        <v>22</v>
      </c>
      <c r="G12" s="38"/>
      <c r="H12" s="38"/>
      <c r="I12" s="132" t="s">
        <v>23</v>
      </c>
      <c r="J12" s="137" t="str">
        <f>'Rekapitulace stavby'!AN8</f>
        <v>9. 1. 2023</v>
      </c>
      <c r="K12" s="38"/>
      <c r="L12" s="134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="2" customFormat="1" ht="10.8" customHeight="1">
      <c r="A13" s="38"/>
      <c r="B13" s="44"/>
      <c r="C13" s="38"/>
      <c r="D13" s="38"/>
      <c r="E13" s="38"/>
      <c r="F13" s="38"/>
      <c r="G13" s="38"/>
      <c r="H13" s="38"/>
      <c r="I13" s="38"/>
      <c r="J13" s="38"/>
      <c r="K13" s="38"/>
      <c r="L13" s="134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="2" customFormat="1" ht="12" customHeight="1">
      <c r="A14" s="38"/>
      <c r="B14" s="44"/>
      <c r="C14" s="38"/>
      <c r="D14" s="132" t="s">
        <v>25</v>
      </c>
      <c r="E14" s="38"/>
      <c r="F14" s="38"/>
      <c r="G14" s="38"/>
      <c r="H14" s="38"/>
      <c r="I14" s="132" t="s">
        <v>26</v>
      </c>
      <c r="J14" s="136" t="s">
        <v>19</v>
      </c>
      <c r="K14" s="38"/>
      <c r="L14" s="134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="2" customFormat="1" ht="18" customHeight="1">
      <c r="A15" s="38"/>
      <c r="B15" s="44"/>
      <c r="C15" s="38"/>
      <c r="D15" s="38"/>
      <c r="E15" s="136" t="s">
        <v>27</v>
      </c>
      <c r="F15" s="38"/>
      <c r="G15" s="38"/>
      <c r="H15" s="38"/>
      <c r="I15" s="132" t="s">
        <v>28</v>
      </c>
      <c r="J15" s="136" t="s">
        <v>19</v>
      </c>
      <c r="K15" s="38"/>
      <c r="L15" s="134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="2" customFormat="1" ht="6.96" customHeight="1">
      <c r="A16" s="38"/>
      <c r="B16" s="44"/>
      <c r="C16" s="38"/>
      <c r="D16" s="38"/>
      <c r="E16" s="38"/>
      <c r="F16" s="38"/>
      <c r="G16" s="38"/>
      <c r="H16" s="38"/>
      <c r="I16" s="38"/>
      <c r="J16" s="38"/>
      <c r="K16" s="38"/>
      <c r="L16" s="134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="2" customFormat="1" ht="12" customHeight="1">
      <c r="A17" s="38"/>
      <c r="B17" s="44"/>
      <c r="C17" s="38"/>
      <c r="D17" s="132" t="s">
        <v>29</v>
      </c>
      <c r="E17" s="38"/>
      <c r="F17" s="38"/>
      <c r="G17" s="38"/>
      <c r="H17" s="38"/>
      <c r="I17" s="132" t="s">
        <v>26</v>
      </c>
      <c r="J17" s="33" t="str">
        <f>'Rekapitulace stavby'!AN13</f>
        <v>Vyplň údaj</v>
      </c>
      <c r="K17" s="38"/>
      <c r="L17" s="134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="2" customFormat="1" ht="18" customHeight="1">
      <c r="A18" s="38"/>
      <c r="B18" s="44"/>
      <c r="C18" s="38"/>
      <c r="D18" s="38"/>
      <c r="E18" s="33" t="str">
        <f>'Rekapitulace stavby'!E14</f>
        <v>Vyplň údaj</v>
      </c>
      <c r="F18" s="136"/>
      <c r="G18" s="136"/>
      <c r="H18" s="136"/>
      <c r="I18" s="132" t="s">
        <v>28</v>
      </c>
      <c r="J18" s="33" t="str">
        <f>'Rekapitulace stavby'!AN14</f>
        <v>Vyplň údaj</v>
      </c>
      <c r="K18" s="38"/>
      <c r="L18" s="134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="2" customFormat="1" ht="6.96" customHeight="1">
      <c r="A19" s="38"/>
      <c r="B19" s="44"/>
      <c r="C19" s="38"/>
      <c r="D19" s="38"/>
      <c r="E19" s="38"/>
      <c r="F19" s="38"/>
      <c r="G19" s="38"/>
      <c r="H19" s="38"/>
      <c r="I19" s="38"/>
      <c r="J19" s="38"/>
      <c r="K19" s="38"/>
      <c r="L19" s="134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="2" customFormat="1" ht="12" customHeight="1">
      <c r="A20" s="38"/>
      <c r="B20" s="44"/>
      <c r="C20" s="38"/>
      <c r="D20" s="132" t="s">
        <v>31</v>
      </c>
      <c r="E20" s="38"/>
      <c r="F20" s="38"/>
      <c r="G20" s="38"/>
      <c r="H20" s="38"/>
      <c r="I20" s="132" t="s">
        <v>26</v>
      </c>
      <c r="J20" s="136" t="s">
        <v>19</v>
      </c>
      <c r="K20" s="38"/>
      <c r="L20" s="134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="2" customFormat="1" ht="18" customHeight="1">
      <c r="A21" s="38"/>
      <c r="B21" s="44"/>
      <c r="C21" s="38"/>
      <c r="D21" s="38"/>
      <c r="E21" s="136" t="s">
        <v>32</v>
      </c>
      <c r="F21" s="38"/>
      <c r="G21" s="38"/>
      <c r="H21" s="38"/>
      <c r="I21" s="132" t="s">
        <v>28</v>
      </c>
      <c r="J21" s="136" t="s">
        <v>19</v>
      </c>
      <c r="K21" s="38"/>
      <c r="L21" s="134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="2" customFormat="1" ht="6.96" customHeight="1">
      <c r="A22" s="38"/>
      <c r="B22" s="44"/>
      <c r="C22" s="38"/>
      <c r="D22" s="38"/>
      <c r="E22" s="38"/>
      <c r="F22" s="38"/>
      <c r="G22" s="38"/>
      <c r="H22" s="38"/>
      <c r="I22" s="38"/>
      <c r="J22" s="38"/>
      <c r="K22" s="38"/>
      <c r="L22" s="134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="2" customFormat="1" ht="12" customHeight="1">
      <c r="A23" s="38"/>
      <c r="B23" s="44"/>
      <c r="C23" s="38"/>
      <c r="D23" s="132" t="s">
        <v>34</v>
      </c>
      <c r="E23" s="38"/>
      <c r="F23" s="38"/>
      <c r="G23" s="38"/>
      <c r="H23" s="38"/>
      <c r="I23" s="132" t="s">
        <v>26</v>
      </c>
      <c r="J23" s="136" t="s">
        <v>19</v>
      </c>
      <c r="K23" s="38"/>
      <c r="L23" s="134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="2" customFormat="1" ht="18" customHeight="1">
      <c r="A24" s="38"/>
      <c r="B24" s="44"/>
      <c r="C24" s="38"/>
      <c r="D24" s="38"/>
      <c r="E24" s="136" t="s">
        <v>35</v>
      </c>
      <c r="F24" s="38"/>
      <c r="G24" s="38"/>
      <c r="H24" s="38"/>
      <c r="I24" s="132" t="s">
        <v>28</v>
      </c>
      <c r="J24" s="136" t="s">
        <v>19</v>
      </c>
      <c r="K24" s="38"/>
      <c r="L24" s="134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="2" customFormat="1" ht="6.96" customHeight="1">
      <c r="A25" s="38"/>
      <c r="B25" s="44"/>
      <c r="C25" s="38"/>
      <c r="D25" s="38"/>
      <c r="E25" s="38"/>
      <c r="F25" s="38"/>
      <c r="G25" s="38"/>
      <c r="H25" s="38"/>
      <c r="I25" s="38"/>
      <c r="J25" s="38"/>
      <c r="K25" s="38"/>
      <c r="L25" s="134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</row>
    <row r="26" s="2" customFormat="1" ht="12" customHeight="1">
      <c r="A26" s="38"/>
      <c r="B26" s="44"/>
      <c r="C26" s="38"/>
      <c r="D26" s="132" t="s">
        <v>36</v>
      </c>
      <c r="E26" s="38"/>
      <c r="F26" s="38"/>
      <c r="G26" s="38"/>
      <c r="H26" s="38"/>
      <c r="I26" s="38"/>
      <c r="J26" s="38"/>
      <c r="K26" s="38"/>
      <c r="L26" s="134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="8" customFormat="1" ht="71.25" customHeight="1">
      <c r="A27" s="138"/>
      <c r="B27" s="139"/>
      <c r="C27" s="138"/>
      <c r="D27" s="138"/>
      <c r="E27" s="140" t="s">
        <v>95</v>
      </c>
      <c r="F27" s="140"/>
      <c r="G27" s="140"/>
      <c r="H27" s="140"/>
      <c r="I27" s="138"/>
      <c r="J27" s="138"/>
      <c r="K27" s="138"/>
      <c r="L27" s="141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</row>
    <row r="28" s="2" customFormat="1" ht="6.96" customHeight="1">
      <c r="A28" s="38"/>
      <c r="B28" s="44"/>
      <c r="C28" s="38"/>
      <c r="D28" s="38"/>
      <c r="E28" s="38"/>
      <c r="F28" s="38"/>
      <c r="G28" s="38"/>
      <c r="H28" s="38"/>
      <c r="I28" s="38"/>
      <c r="J28" s="38"/>
      <c r="K28" s="38"/>
      <c r="L28" s="134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="2" customFormat="1" ht="6.96" customHeight="1">
      <c r="A29" s="38"/>
      <c r="B29" s="44"/>
      <c r="C29" s="38"/>
      <c r="D29" s="142"/>
      <c r="E29" s="142"/>
      <c r="F29" s="142"/>
      <c r="G29" s="142"/>
      <c r="H29" s="142"/>
      <c r="I29" s="142"/>
      <c r="J29" s="142"/>
      <c r="K29" s="142"/>
      <c r="L29" s="134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="2" customFormat="1" ht="25.44" customHeight="1">
      <c r="A30" s="38"/>
      <c r="B30" s="44"/>
      <c r="C30" s="38"/>
      <c r="D30" s="143" t="s">
        <v>38</v>
      </c>
      <c r="E30" s="38"/>
      <c r="F30" s="38"/>
      <c r="G30" s="38"/>
      <c r="H30" s="38"/>
      <c r="I30" s="38"/>
      <c r="J30" s="144">
        <f>ROUND(J85, 2)</f>
        <v>0</v>
      </c>
      <c r="K30" s="38"/>
      <c r="L30" s="134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="2" customFormat="1" ht="6.96" customHeight="1">
      <c r="A31" s="38"/>
      <c r="B31" s="44"/>
      <c r="C31" s="38"/>
      <c r="D31" s="142"/>
      <c r="E31" s="142"/>
      <c r="F31" s="142"/>
      <c r="G31" s="142"/>
      <c r="H31" s="142"/>
      <c r="I31" s="142"/>
      <c r="J31" s="142"/>
      <c r="K31" s="142"/>
      <c r="L31" s="134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="2" customFormat="1" ht="14.4" customHeight="1">
      <c r="A32" s="38"/>
      <c r="B32" s="44"/>
      <c r="C32" s="38"/>
      <c r="D32" s="38"/>
      <c r="E32" s="38"/>
      <c r="F32" s="145" t="s">
        <v>40</v>
      </c>
      <c r="G32" s="38"/>
      <c r="H32" s="38"/>
      <c r="I32" s="145" t="s">
        <v>39</v>
      </c>
      <c r="J32" s="145" t="s">
        <v>41</v>
      </c>
      <c r="K32" s="38"/>
      <c r="L32" s="134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="2" customFormat="1" ht="14.4" customHeight="1">
      <c r="A33" s="38"/>
      <c r="B33" s="44"/>
      <c r="C33" s="38"/>
      <c r="D33" s="146" t="s">
        <v>42</v>
      </c>
      <c r="E33" s="132" t="s">
        <v>43</v>
      </c>
      <c r="F33" s="147">
        <f>ROUND((SUM(BE85:BE260)),  2)</f>
        <v>0</v>
      </c>
      <c r="G33" s="38"/>
      <c r="H33" s="38"/>
      <c r="I33" s="148">
        <v>0.20999999999999999</v>
      </c>
      <c r="J33" s="147">
        <f>ROUND(((SUM(BE85:BE260))*I33),  2)</f>
        <v>0</v>
      </c>
      <c r="K33" s="38"/>
      <c r="L33" s="134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="2" customFormat="1" ht="14.4" customHeight="1">
      <c r="A34" s="38"/>
      <c r="B34" s="44"/>
      <c r="C34" s="38"/>
      <c r="D34" s="38"/>
      <c r="E34" s="132" t="s">
        <v>44</v>
      </c>
      <c r="F34" s="147">
        <f>ROUND((SUM(BF85:BF260)),  2)</f>
        <v>0</v>
      </c>
      <c r="G34" s="38"/>
      <c r="H34" s="38"/>
      <c r="I34" s="148">
        <v>0.14999999999999999</v>
      </c>
      <c r="J34" s="147">
        <f>ROUND(((SUM(BF85:BF260))*I34),  2)</f>
        <v>0</v>
      </c>
      <c r="K34" s="38"/>
      <c r="L34" s="134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hidden="1" s="2" customFormat="1" ht="14.4" customHeight="1">
      <c r="A35" s="38"/>
      <c r="B35" s="44"/>
      <c r="C35" s="38"/>
      <c r="D35" s="38"/>
      <c r="E35" s="132" t="s">
        <v>45</v>
      </c>
      <c r="F35" s="147">
        <f>ROUND((SUM(BG85:BG260)),  2)</f>
        <v>0</v>
      </c>
      <c r="G35" s="38"/>
      <c r="H35" s="38"/>
      <c r="I35" s="148">
        <v>0.20999999999999999</v>
      </c>
      <c r="J35" s="147">
        <f>0</f>
        <v>0</v>
      </c>
      <c r="K35" s="38"/>
      <c r="L35" s="134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hidden="1" s="2" customFormat="1" ht="14.4" customHeight="1">
      <c r="A36" s="38"/>
      <c r="B36" s="44"/>
      <c r="C36" s="38"/>
      <c r="D36" s="38"/>
      <c r="E36" s="132" t="s">
        <v>46</v>
      </c>
      <c r="F36" s="147">
        <f>ROUND((SUM(BH85:BH260)),  2)</f>
        <v>0</v>
      </c>
      <c r="G36" s="38"/>
      <c r="H36" s="38"/>
      <c r="I36" s="148">
        <v>0.14999999999999999</v>
      </c>
      <c r="J36" s="147">
        <f>0</f>
        <v>0</v>
      </c>
      <c r="K36" s="38"/>
      <c r="L36" s="134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hidden="1" s="2" customFormat="1" ht="14.4" customHeight="1">
      <c r="A37" s="38"/>
      <c r="B37" s="44"/>
      <c r="C37" s="38"/>
      <c r="D37" s="38"/>
      <c r="E37" s="132" t="s">
        <v>47</v>
      </c>
      <c r="F37" s="147">
        <f>ROUND((SUM(BI85:BI260)),  2)</f>
        <v>0</v>
      </c>
      <c r="G37" s="38"/>
      <c r="H37" s="38"/>
      <c r="I37" s="148">
        <v>0</v>
      </c>
      <c r="J37" s="147">
        <f>0</f>
        <v>0</v>
      </c>
      <c r="K37" s="38"/>
      <c r="L37" s="134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="2" customFormat="1" ht="6.96" customHeight="1">
      <c r="A38" s="38"/>
      <c r="B38" s="44"/>
      <c r="C38" s="38"/>
      <c r="D38" s="38"/>
      <c r="E38" s="38"/>
      <c r="F38" s="38"/>
      <c r="G38" s="38"/>
      <c r="H38" s="38"/>
      <c r="I38" s="38"/>
      <c r="J38" s="38"/>
      <c r="K38" s="38"/>
      <c r="L38" s="134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39" s="2" customFormat="1" ht="25.44" customHeight="1">
      <c r="A39" s="38"/>
      <c r="B39" s="44"/>
      <c r="C39" s="149"/>
      <c r="D39" s="150" t="s">
        <v>48</v>
      </c>
      <c r="E39" s="151"/>
      <c r="F39" s="151"/>
      <c r="G39" s="152" t="s">
        <v>49</v>
      </c>
      <c r="H39" s="153" t="s">
        <v>50</v>
      </c>
      <c r="I39" s="151"/>
      <c r="J39" s="154">
        <f>SUM(J30:J37)</f>
        <v>0</v>
      </c>
      <c r="K39" s="155"/>
      <c r="L39" s="134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</row>
    <row r="40" s="2" customFormat="1" ht="14.4" customHeight="1">
      <c r="A40" s="38"/>
      <c r="B40" s="156"/>
      <c r="C40" s="157"/>
      <c r="D40" s="157"/>
      <c r="E40" s="157"/>
      <c r="F40" s="157"/>
      <c r="G40" s="157"/>
      <c r="H40" s="157"/>
      <c r="I40" s="157"/>
      <c r="J40" s="157"/>
      <c r="K40" s="157"/>
      <c r="L40" s="134"/>
      <c r="S40" s="38"/>
      <c r="T40" s="38"/>
      <c r="U40" s="38"/>
      <c r="V40" s="38"/>
      <c r="W40" s="38"/>
      <c r="X40" s="38"/>
      <c r="Y40" s="38"/>
      <c r="Z40" s="38"/>
      <c r="AA40" s="38"/>
      <c r="AB40" s="38"/>
      <c r="AC40" s="38"/>
      <c r="AD40" s="38"/>
      <c r="AE40" s="38"/>
    </row>
    <row r="44" hidden="1" s="2" customFormat="1" ht="6.96" customHeight="1">
      <c r="A44" s="38"/>
      <c r="B44" s="158"/>
      <c r="C44" s="159"/>
      <c r="D44" s="159"/>
      <c r="E44" s="159"/>
      <c r="F44" s="159"/>
      <c r="G44" s="159"/>
      <c r="H44" s="159"/>
      <c r="I44" s="159"/>
      <c r="J44" s="159"/>
      <c r="K44" s="159"/>
      <c r="L44" s="134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hidden="1" s="2" customFormat="1" ht="24.96" customHeight="1">
      <c r="A45" s="38"/>
      <c r="B45" s="39"/>
      <c r="C45" s="23" t="s">
        <v>96</v>
      </c>
      <c r="D45" s="40"/>
      <c r="E45" s="40"/>
      <c r="F45" s="40"/>
      <c r="G45" s="40"/>
      <c r="H45" s="40"/>
      <c r="I45" s="40"/>
      <c r="J45" s="40"/>
      <c r="K45" s="40"/>
      <c r="L45" s="134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hidden="1" s="2" customFormat="1" ht="6.96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134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hidden="1" s="2" customFormat="1" ht="12" customHeight="1">
      <c r="A47" s="38"/>
      <c r="B47" s="39"/>
      <c r="C47" s="32" t="s">
        <v>16</v>
      </c>
      <c r="D47" s="40"/>
      <c r="E47" s="40"/>
      <c r="F47" s="40"/>
      <c r="G47" s="40"/>
      <c r="H47" s="40"/>
      <c r="I47" s="40"/>
      <c r="J47" s="40"/>
      <c r="K47" s="40"/>
      <c r="L47" s="134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hidden="1" s="2" customFormat="1" ht="16.5" customHeight="1">
      <c r="A48" s="38"/>
      <c r="B48" s="39"/>
      <c r="C48" s="40"/>
      <c r="D48" s="40"/>
      <c r="E48" s="160" t="str">
        <f>E7</f>
        <v>II-201 propustky Caltov - rekonstrukce</v>
      </c>
      <c r="F48" s="32"/>
      <c r="G48" s="32"/>
      <c r="H48" s="32"/>
      <c r="I48" s="40"/>
      <c r="J48" s="40"/>
      <c r="K48" s="40"/>
      <c r="L48" s="134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hidden="1" s="2" customFormat="1" ht="12" customHeight="1">
      <c r="A49" s="38"/>
      <c r="B49" s="39"/>
      <c r="C49" s="32" t="s">
        <v>93</v>
      </c>
      <c r="D49" s="40"/>
      <c r="E49" s="40"/>
      <c r="F49" s="40"/>
      <c r="G49" s="40"/>
      <c r="H49" s="40"/>
      <c r="I49" s="40"/>
      <c r="J49" s="40"/>
      <c r="K49" s="40"/>
      <c r="L49" s="134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hidden="1" s="2" customFormat="1" ht="16.5" customHeight="1">
      <c r="A50" s="38"/>
      <c r="B50" s="39"/>
      <c r="C50" s="40"/>
      <c r="D50" s="40"/>
      <c r="E50" s="69" t="str">
        <f>E9</f>
        <v>SO 201 - Zajištění svahů</v>
      </c>
      <c r="F50" s="40"/>
      <c r="G50" s="40"/>
      <c r="H50" s="40"/>
      <c r="I50" s="40"/>
      <c r="J50" s="40"/>
      <c r="K50" s="40"/>
      <c r="L50" s="134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hidden="1" s="2" customFormat="1" ht="6.96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134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hidden="1" s="2" customFormat="1" ht="12" customHeight="1">
      <c r="A52" s="38"/>
      <c r="B52" s="39"/>
      <c r="C52" s="32" t="s">
        <v>21</v>
      </c>
      <c r="D52" s="40"/>
      <c r="E52" s="40"/>
      <c r="F52" s="27" t="str">
        <f>F12</f>
        <v xml:space="preserve"> </v>
      </c>
      <c r="G52" s="40"/>
      <c r="H52" s="40"/>
      <c r="I52" s="32" t="s">
        <v>23</v>
      </c>
      <c r="J52" s="72" t="str">
        <f>IF(J12="","",J12)</f>
        <v>9. 1. 2023</v>
      </c>
      <c r="K52" s="40"/>
      <c r="L52" s="134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hidden="1" s="2" customFormat="1" ht="6.96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134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hidden="1" s="2" customFormat="1" ht="15.15" customHeight="1">
      <c r="A54" s="38"/>
      <c r="B54" s="39"/>
      <c r="C54" s="32" t="s">
        <v>25</v>
      </c>
      <c r="D54" s="40"/>
      <c r="E54" s="40"/>
      <c r="F54" s="27" t="str">
        <f>E15</f>
        <v>Správa a údržba silnic Plzeňského kraje</v>
      </c>
      <c r="G54" s="40"/>
      <c r="H54" s="40"/>
      <c r="I54" s="32" t="s">
        <v>31</v>
      </c>
      <c r="J54" s="36" t="str">
        <f>E21</f>
        <v>VALBEK, spol. s r.o.</v>
      </c>
      <c r="K54" s="40"/>
      <c r="L54" s="134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hidden="1" s="2" customFormat="1" ht="15.15" customHeight="1">
      <c r="A55" s="38"/>
      <c r="B55" s="39"/>
      <c r="C55" s="32" t="s">
        <v>29</v>
      </c>
      <c r="D55" s="40"/>
      <c r="E55" s="40"/>
      <c r="F55" s="27" t="str">
        <f>IF(E18="","",E18)</f>
        <v>Vyplň údaj</v>
      </c>
      <c r="G55" s="40"/>
      <c r="H55" s="40"/>
      <c r="I55" s="32" t="s">
        <v>34</v>
      </c>
      <c r="J55" s="36" t="str">
        <f>E24</f>
        <v>ROMAN MITAS</v>
      </c>
      <c r="K55" s="40"/>
      <c r="L55" s="134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</row>
    <row r="56" hidden="1" s="2" customFormat="1" ht="10.32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134"/>
      <c r="S56" s="38"/>
      <c r="T56" s="38"/>
      <c r="U56" s="38"/>
      <c r="V56" s="38"/>
      <c r="W56" s="38"/>
      <c r="X56" s="38"/>
      <c r="Y56" s="38"/>
      <c r="Z56" s="38"/>
      <c r="AA56" s="38"/>
      <c r="AB56" s="38"/>
      <c r="AC56" s="38"/>
      <c r="AD56" s="38"/>
      <c r="AE56" s="38"/>
    </row>
    <row r="57" hidden="1" s="2" customFormat="1" ht="29.28" customHeight="1">
      <c r="A57" s="38"/>
      <c r="B57" s="39"/>
      <c r="C57" s="161" t="s">
        <v>97</v>
      </c>
      <c r="D57" s="162"/>
      <c r="E57" s="162"/>
      <c r="F57" s="162"/>
      <c r="G57" s="162"/>
      <c r="H57" s="162"/>
      <c r="I57" s="162"/>
      <c r="J57" s="163" t="s">
        <v>98</v>
      </c>
      <c r="K57" s="162"/>
      <c r="L57" s="134"/>
      <c r="S57" s="38"/>
      <c r="T57" s="38"/>
      <c r="U57" s="38"/>
      <c r="V57" s="38"/>
      <c r="W57" s="38"/>
      <c r="X57" s="38"/>
      <c r="Y57" s="38"/>
      <c r="Z57" s="38"/>
      <c r="AA57" s="38"/>
      <c r="AB57" s="38"/>
      <c r="AC57" s="38"/>
      <c r="AD57" s="38"/>
      <c r="AE57" s="38"/>
    </row>
    <row r="58" hidden="1" s="2" customFormat="1" ht="10.32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34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hidden="1" s="2" customFormat="1" ht="22.8" customHeight="1">
      <c r="A59" s="38"/>
      <c r="B59" s="39"/>
      <c r="C59" s="164" t="s">
        <v>70</v>
      </c>
      <c r="D59" s="40"/>
      <c r="E59" s="40"/>
      <c r="F59" s="40"/>
      <c r="G59" s="40"/>
      <c r="H59" s="40"/>
      <c r="I59" s="40"/>
      <c r="J59" s="102">
        <f>J85</f>
        <v>0</v>
      </c>
      <c r="K59" s="40"/>
      <c r="L59" s="134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U59" s="17" t="s">
        <v>99</v>
      </c>
    </row>
    <row r="60" hidden="1" s="9" customFormat="1" ht="24.96" customHeight="1">
      <c r="A60" s="9"/>
      <c r="B60" s="165"/>
      <c r="C60" s="166"/>
      <c r="D60" s="167" t="s">
        <v>169</v>
      </c>
      <c r="E60" s="168"/>
      <c r="F60" s="168"/>
      <c r="G60" s="168"/>
      <c r="H60" s="168"/>
      <c r="I60" s="168"/>
      <c r="J60" s="169">
        <f>J86</f>
        <v>0</v>
      </c>
      <c r="K60" s="166"/>
      <c r="L60" s="170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hidden="1" s="12" customFormat="1" ht="19.92" customHeight="1">
      <c r="A61" s="12"/>
      <c r="B61" s="218"/>
      <c r="C61" s="219"/>
      <c r="D61" s="220" t="s">
        <v>170</v>
      </c>
      <c r="E61" s="221"/>
      <c r="F61" s="221"/>
      <c r="G61" s="221"/>
      <c r="H61" s="221"/>
      <c r="I61" s="221"/>
      <c r="J61" s="222">
        <f>J87</f>
        <v>0</v>
      </c>
      <c r="K61" s="219"/>
      <c r="L61" s="223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</row>
    <row r="62" hidden="1" s="12" customFormat="1" ht="14.88" customHeight="1">
      <c r="A62" s="12"/>
      <c r="B62" s="218"/>
      <c r="C62" s="219"/>
      <c r="D62" s="220" t="s">
        <v>540</v>
      </c>
      <c r="E62" s="221"/>
      <c r="F62" s="221"/>
      <c r="G62" s="221"/>
      <c r="H62" s="221"/>
      <c r="I62" s="221"/>
      <c r="J62" s="222">
        <f>J230</f>
        <v>0</v>
      </c>
      <c r="K62" s="219"/>
      <c r="L62" s="223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</row>
    <row r="63" hidden="1" s="12" customFormat="1" ht="19.92" customHeight="1">
      <c r="A63" s="12"/>
      <c r="B63" s="218"/>
      <c r="C63" s="219"/>
      <c r="D63" s="220" t="s">
        <v>172</v>
      </c>
      <c r="E63" s="221"/>
      <c r="F63" s="221"/>
      <c r="G63" s="221"/>
      <c r="H63" s="221"/>
      <c r="I63" s="221"/>
      <c r="J63" s="222">
        <f>J235</f>
        <v>0</v>
      </c>
      <c r="K63" s="219"/>
      <c r="L63" s="223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</row>
    <row r="64" hidden="1" s="12" customFormat="1" ht="19.92" customHeight="1">
      <c r="A64" s="12"/>
      <c r="B64" s="218"/>
      <c r="C64" s="219"/>
      <c r="D64" s="220" t="s">
        <v>174</v>
      </c>
      <c r="E64" s="221"/>
      <c r="F64" s="221"/>
      <c r="G64" s="221"/>
      <c r="H64" s="221"/>
      <c r="I64" s="221"/>
      <c r="J64" s="222">
        <f>J250</f>
        <v>0</v>
      </c>
      <c r="K64" s="219"/>
      <c r="L64" s="223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</row>
    <row r="65" hidden="1" s="12" customFormat="1" ht="19.92" customHeight="1">
      <c r="A65" s="12"/>
      <c r="B65" s="218"/>
      <c r="C65" s="219"/>
      <c r="D65" s="220" t="s">
        <v>375</v>
      </c>
      <c r="E65" s="221"/>
      <c r="F65" s="221"/>
      <c r="G65" s="221"/>
      <c r="H65" s="221"/>
      <c r="I65" s="221"/>
      <c r="J65" s="222">
        <f>J258</f>
        <v>0</v>
      </c>
      <c r="K65" s="219"/>
      <c r="L65" s="223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</row>
    <row r="66" hidden="1" s="2" customFormat="1" ht="21.84" customHeight="1">
      <c r="A66" s="38"/>
      <c r="B66" s="39"/>
      <c r="C66" s="40"/>
      <c r="D66" s="40"/>
      <c r="E66" s="40"/>
      <c r="F66" s="40"/>
      <c r="G66" s="40"/>
      <c r="H66" s="40"/>
      <c r="I66" s="40"/>
      <c r="J66" s="40"/>
      <c r="K66" s="40"/>
      <c r="L66" s="134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hidden="1" s="2" customFormat="1" ht="6.96" customHeight="1">
      <c r="A67" s="38"/>
      <c r="B67" s="59"/>
      <c r="C67" s="60"/>
      <c r="D67" s="60"/>
      <c r="E67" s="60"/>
      <c r="F67" s="60"/>
      <c r="G67" s="60"/>
      <c r="H67" s="60"/>
      <c r="I67" s="60"/>
      <c r="J67" s="60"/>
      <c r="K67" s="60"/>
      <c r="L67" s="134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hidden="1"/>
    <row r="69" hidden="1"/>
    <row r="70" hidden="1"/>
    <row r="71" s="2" customFormat="1" ht="6.96" customHeight="1">
      <c r="A71" s="38"/>
      <c r="B71" s="61"/>
      <c r="C71" s="62"/>
      <c r="D71" s="62"/>
      <c r="E71" s="62"/>
      <c r="F71" s="62"/>
      <c r="G71" s="62"/>
      <c r="H71" s="62"/>
      <c r="I71" s="62"/>
      <c r="J71" s="62"/>
      <c r="K71" s="62"/>
      <c r="L71" s="134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="2" customFormat="1" ht="24.96" customHeight="1">
      <c r="A72" s="38"/>
      <c r="B72" s="39"/>
      <c r="C72" s="23" t="s">
        <v>102</v>
      </c>
      <c r="D72" s="40"/>
      <c r="E72" s="40"/>
      <c r="F72" s="40"/>
      <c r="G72" s="40"/>
      <c r="H72" s="40"/>
      <c r="I72" s="40"/>
      <c r="J72" s="40"/>
      <c r="K72" s="40"/>
      <c r="L72" s="134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="2" customFormat="1" ht="6.96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34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="2" customFormat="1" ht="12" customHeight="1">
      <c r="A74" s="38"/>
      <c r="B74" s="39"/>
      <c r="C74" s="32" t="s">
        <v>16</v>
      </c>
      <c r="D74" s="40"/>
      <c r="E74" s="40"/>
      <c r="F74" s="40"/>
      <c r="G74" s="40"/>
      <c r="H74" s="40"/>
      <c r="I74" s="40"/>
      <c r="J74" s="40"/>
      <c r="K74" s="40"/>
      <c r="L74" s="134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</row>
    <row r="75" s="2" customFormat="1" ht="16.5" customHeight="1">
      <c r="A75" s="38"/>
      <c r="B75" s="39"/>
      <c r="C75" s="40"/>
      <c r="D75" s="40"/>
      <c r="E75" s="160" t="str">
        <f>E7</f>
        <v>II-201 propustky Caltov - rekonstrukce</v>
      </c>
      <c r="F75" s="32"/>
      <c r="G75" s="32"/>
      <c r="H75" s="32"/>
      <c r="I75" s="40"/>
      <c r="J75" s="40"/>
      <c r="K75" s="40"/>
      <c r="L75" s="134"/>
      <c r="S75" s="38"/>
      <c r="T75" s="38"/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</row>
    <row r="76" s="2" customFormat="1" ht="12" customHeight="1">
      <c r="A76" s="38"/>
      <c r="B76" s="39"/>
      <c r="C76" s="32" t="s">
        <v>93</v>
      </c>
      <c r="D76" s="40"/>
      <c r="E76" s="40"/>
      <c r="F76" s="40"/>
      <c r="G76" s="40"/>
      <c r="H76" s="40"/>
      <c r="I76" s="40"/>
      <c r="J76" s="40"/>
      <c r="K76" s="40"/>
      <c r="L76" s="134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</row>
    <row r="77" s="2" customFormat="1" ht="16.5" customHeight="1">
      <c r="A77" s="38"/>
      <c r="B77" s="39"/>
      <c r="C77" s="40"/>
      <c r="D77" s="40"/>
      <c r="E77" s="69" t="str">
        <f>E9</f>
        <v>SO 201 - Zajištění svahů</v>
      </c>
      <c r="F77" s="40"/>
      <c r="G77" s="40"/>
      <c r="H77" s="40"/>
      <c r="I77" s="40"/>
      <c r="J77" s="40"/>
      <c r="K77" s="40"/>
      <c r="L77" s="134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</row>
    <row r="78" s="2" customFormat="1" ht="6.96" customHeight="1">
      <c r="A78" s="38"/>
      <c r="B78" s="39"/>
      <c r="C78" s="40"/>
      <c r="D78" s="40"/>
      <c r="E78" s="40"/>
      <c r="F78" s="40"/>
      <c r="G78" s="40"/>
      <c r="H78" s="40"/>
      <c r="I78" s="40"/>
      <c r="J78" s="40"/>
      <c r="K78" s="40"/>
      <c r="L78" s="134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</row>
    <row r="79" s="2" customFormat="1" ht="12" customHeight="1">
      <c r="A79" s="38"/>
      <c r="B79" s="39"/>
      <c r="C79" s="32" t="s">
        <v>21</v>
      </c>
      <c r="D79" s="40"/>
      <c r="E79" s="40"/>
      <c r="F79" s="27" t="str">
        <f>F12</f>
        <v xml:space="preserve"> </v>
      </c>
      <c r="G79" s="40"/>
      <c r="H79" s="40"/>
      <c r="I79" s="32" t="s">
        <v>23</v>
      </c>
      <c r="J79" s="72" t="str">
        <f>IF(J12="","",J12)</f>
        <v>9. 1. 2023</v>
      </c>
      <c r="K79" s="40"/>
      <c r="L79" s="134"/>
      <c r="S79" s="38"/>
      <c r="T79" s="38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</row>
    <row r="80" s="2" customFormat="1" ht="6.96" customHeight="1">
      <c r="A80" s="38"/>
      <c r="B80" s="39"/>
      <c r="C80" s="40"/>
      <c r="D80" s="40"/>
      <c r="E80" s="40"/>
      <c r="F80" s="40"/>
      <c r="G80" s="40"/>
      <c r="H80" s="40"/>
      <c r="I80" s="40"/>
      <c r="J80" s="40"/>
      <c r="K80" s="40"/>
      <c r="L80" s="134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</row>
    <row r="81" s="2" customFormat="1" ht="15.15" customHeight="1">
      <c r="A81" s="38"/>
      <c r="B81" s="39"/>
      <c r="C81" s="32" t="s">
        <v>25</v>
      </c>
      <c r="D81" s="40"/>
      <c r="E81" s="40"/>
      <c r="F81" s="27" t="str">
        <f>E15</f>
        <v>Správa a údržba silnic Plzeňského kraje</v>
      </c>
      <c r="G81" s="40"/>
      <c r="H81" s="40"/>
      <c r="I81" s="32" t="s">
        <v>31</v>
      </c>
      <c r="J81" s="36" t="str">
        <f>E21</f>
        <v>VALBEK, spol. s r.o.</v>
      </c>
      <c r="K81" s="40"/>
      <c r="L81" s="134"/>
      <c r="S81" s="38"/>
      <c r="T81" s="38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</row>
    <row r="82" s="2" customFormat="1" ht="15.15" customHeight="1">
      <c r="A82" s="38"/>
      <c r="B82" s="39"/>
      <c r="C82" s="32" t="s">
        <v>29</v>
      </c>
      <c r="D82" s="40"/>
      <c r="E82" s="40"/>
      <c r="F82" s="27" t="str">
        <f>IF(E18="","",E18)</f>
        <v>Vyplň údaj</v>
      </c>
      <c r="G82" s="40"/>
      <c r="H82" s="40"/>
      <c r="I82" s="32" t="s">
        <v>34</v>
      </c>
      <c r="J82" s="36" t="str">
        <f>E24</f>
        <v>ROMAN MITAS</v>
      </c>
      <c r="K82" s="40"/>
      <c r="L82" s="134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</row>
    <row r="83" s="2" customFormat="1" ht="10.32" customHeight="1">
      <c r="A83" s="38"/>
      <c r="B83" s="39"/>
      <c r="C83" s="40"/>
      <c r="D83" s="40"/>
      <c r="E83" s="40"/>
      <c r="F83" s="40"/>
      <c r="G83" s="40"/>
      <c r="H83" s="40"/>
      <c r="I83" s="40"/>
      <c r="J83" s="40"/>
      <c r="K83" s="40"/>
      <c r="L83" s="134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</row>
    <row r="84" s="10" customFormat="1" ht="29.28" customHeight="1">
      <c r="A84" s="171"/>
      <c r="B84" s="172"/>
      <c r="C84" s="173" t="s">
        <v>103</v>
      </c>
      <c r="D84" s="174" t="s">
        <v>57</v>
      </c>
      <c r="E84" s="174" t="s">
        <v>53</v>
      </c>
      <c r="F84" s="174" t="s">
        <v>54</v>
      </c>
      <c r="G84" s="174" t="s">
        <v>104</v>
      </c>
      <c r="H84" s="174" t="s">
        <v>105</v>
      </c>
      <c r="I84" s="174" t="s">
        <v>106</v>
      </c>
      <c r="J84" s="174" t="s">
        <v>98</v>
      </c>
      <c r="K84" s="175" t="s">
        <v>107</v>
      </c>
      <c r="L84" s="176"/>
      <c r="M84" s="92" t="s">
        <v>19</v>
      </c>
      <c r="N84" s="93" t="s">
        <v>42</v>
      </c>
      <c r="O84" s="93" t="s">
        <v>108</v>
      </c>
      <c r="P84" s="93" t="s">
        <v>109</v>
      </c>
      <c r="Q84" s="93" t="s">
        <v>110</v>
      </c>
      <c r="R84" s="93" t="s">
        <v>111</v>
      </c>
      <c r="S84" s="93" t="s">
        <v>112</v>
      </c>
      <c r="T84" s="94" t="s">
        <v>113</v>
      </c>
      <c r="U84" s="171"/>
      <c r="V84" s="171"/>
      <c r="W84" s="171"/>
      <c r="X84" s="171"/>
      <c r="Y84" s="171"/>
      <c r="Z84" s="171"/>
      <c r="AA84" s="171"/>
      <c r="AB84" s="171"/>
      <c r="AC84" s="171"/>
      <c r="AD84" s="171"/>
      <c r="AE84" s="171"/>
    </row>
    <row r="85" s="2" customFormat="1" ht="22.8" customHeight="1">
      <c r="A85" s="38"/>
      <c r="B85" s="39"/>
      <c r="C85" s="99" t="s">
        <v>114</v>
      </c>
      <c r="D85" s="40"/>
      <c r="E85" s="40"/>
      <c r="F85" s="40"/>
      <c r="G85" s="40"/>
      <c r="H85" s="40"/>
      <c r="I85" s="40"/>
      <c r="J85" s="177">
        <f>BK85</f>
        <v>0</v>
      </c>
      <c r="K85" s="40"/>
      <c r="L85" s="44"/>
      <c r="M85" s="95"/>
      <c r="N85" s="178"/>
      <c r="O85" s="96"/>
      <c r="P85" s="179">
        <f>P86</f>
        <v>0</v>
      </c>
      <c r="Q85" s="96"/>
      <c r="R85" s="179">
        <f>R86</f>
        <v>4126.4778092000006</v>
      </c>
      <c r="S85" s="96"/>
      <c r="T85" s="180">
        <f>T86</f>
        <v>204.31924999999998</v>
      </c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71</v>
      </c>
      <c r="AU85" s="17" t="s">
        <v>99</v>
      </c>
      <c r="BK85" s="181">
        <f>BK86</f>
        <v>0</v>
      </c>
    </row>
    <row r="86" s="11" customFormat="1" ht="25.92" customHeight="1">
      <c r="A86" s="11"/>
      <c r="B86" s="182"/>
      <c r="C86" s="183"/>
      <c r="D86" s="184" t="s">
        <v>71</v>
      </c>
      <c r="E86" s="185" t="s">
        <v>175</v>
      </c>
      <c r="F86" s="185" t="s">
        <v>176</v>
      </c>
      <c r="G86" s="183"/>
      <c r="H86" s="183"/>
      <c r="I86" s="186"/>
      <c r="J86" s="187">
        <f>BK86</f>
        <v>0</v>
      </c>
      <c r="K86" s="183"/>
      <c r="L86" s="188"/>
      <c r="M86" s="189"/>
      <c r="N86" s="190"/>
      <c r="O86" s="190"/>
      <c r="P86" s="191">
        <f>P87+P235+P250+P258</f>
        <v>0</v>
      </c>
      <c r="Q86" s="190"/>
      <c r="R86" s="191">
        <f>R87+R235+R250+R258</f>
        <v>4126.4778092000006</v>
      </c>
      <c r="S86" s="190"/>
      <c r="T86" s="192">
        <f>T87+T235+T250+T258</f>
        <v>204.31924999999998</v>
      </c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R86" s="193" t="s">
        <v>80</v>
      </c>
      <c r="AT86" s="194" t="s">
        <v>71</v>
      </c>
      <c r="AU86" s="194" t="s">
        <v>72</v>
      </c>
      <c r="AY86" s="193" t="s">
        <v>117</v>
      </c>
      <c r="BK86" s="195">
        <f>BK87+BK235+BK250+BK258</f>
        <v>0</v>
      </c>
    </row>
    <row r="87" s="11" customFormat="1" ht="22.8" customHeight="1">
      <c r="A87" s="11"/>
      <c r="B87" s="182"/>
      <c r="C87" s="183"/>
      <c r="D87" s="184" t="s">
        <v>71</v>
      </c>
      <c r="E87" s="224" t="s">
        <v>80</v>
      </c>
      <c r="F87" s="224" t="s">
        <v>177</v>
      </c>
      <c r="G87" s="183"/>
      <c r="H87" s="183"/>
      <c r="I87" s="186"/>
      <c r="J87" s="225">
        <f>BK87</f>
        <v>0</v>
      </c>
      <c r="K87" s="183"/>
      <c r="L87" s="188"/>
      <c r="M87" s="189"/>
      <c r="N87" s="190"/>
      <c r="O87" s="190"/>
      <c r="P87" s="191">
        <f>P88+SUM(P89:P230)</f>
        <v>0</v>
      </c>
      <c r="Q87" s="190"/>
      <c r="R87" s="191">
        <f>R88+SUM(R89:R230)</f>
        <v>4126.2460700000001</v>
      </c>
      <c r="S87" s="190"/>
      <c r="T87" s="192">
        <f>T88+SUM(T89:T230)</f>
        <v>0</v>
      </c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R87" s="193" t="s">
        <v>80</v>
      </c>
      <c r="AT87" s="194" t="s">
        <v>71</v>
      </c>
      <c r="AU87" s="194" t="s">
        <v>80</v>
      </c>
      <c r="AY87" s="193" t="s">
        <v>117</v>
      </c>
      <c r="BK87" s="195">
        <f>BK88+SUM(BK89:BK230)</f>
        <v>0</v>
      </c>
    </row>
    <row r="88" s="2" customFormat="1" ht="37.8" customHeight="1">
      <c r="A88" s="38"/>
      <c r="B88" s="39"/>
      <c r="C88" s="196" t="s">
        <v>80</v>
      </c>
      <c r="D88" s="196" t="s">
        <v>118</v>
      </c>
      <c r="E88" s="197" t="s">
        <v>541</v>
      </c>
      <c r="F88" s="198" t="s">
        <v>542</v>
      </c>
      <c r="G88" s="199" t="s">
        <v>134</v>
      </c>
      <c r="H88" s="200">
        <v>19</v>
      </c>
      <c r="I88" s="201"/>
      <c r="J88" s="200">
        <f>ROUND(I88*H88,1)</f>
        <v>0</v>
      </c>
      <c r="K88" s="198" t="s">
        <v>122</v>
      </c>
      <c r="L88" s="44"/>
      <c r="M88" s="202" t="s">
        <v>19</v>
      </c>
      <c r="N88" s="203" t="s">
        <v>43</v>
      </c>
      <c r="O88" s="84"/>
      <c r="P88" s="204">
        <f>O88*H88</f>
        <v>0</v>
      </c>
      <c r="Q88" s="204">
        <v>0</v>
      </c>
      <c r="R88" s="204">
        <f>Q88*H88</f>
        <v>0</v>
      </c>
      <c r="S88" s="204">
        <v>0</v>
      </c>
      <c r="T88" s="205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6" t="s">
        <v>139</v>
      </c>
      <c r="AT88" s="206" t="s">
        <v>118</v>
      </c>
      <c r="AU88" s="206" t="s">
        <v>82</v>
      </c>
      <c r="AY88" s="17" t="s">
        <v>117</v>
      </c>
      <c r="BE88" s="207">
        <f>IF(N88="základní",J88,0)</f>
        <v>0</v>
      </c>
      <c r="BF88" s="207">
        <f>IF(N88="snížená",J88,0)</f>
        <v>0</v>
      </c>
      <c r="BG88" s="207">
        <f>IF(N88="zákl. přenesená",J88,0)</f>
        <v>0</v>
      </c>
      <c r="BH88" s="207">
        <f>IF(N88="sníž. přenesená",J88,0)</f>
        <v>0</v>
      </c>
      <c r="BI88" s="207">
        <f>IF(N88="nulová",J88,0)</f>
        <v>0</v>
      </c>
      <c r="BJ88" s="17" t="s">
        <v>80</v>
      </c>
      <c r="BK88" s="207">
        <f>ROUND(I88*H88,1)</f>
        <v>0</v>
      </c>
      <c r="BL88" s="17" t="s">
        <v>139</v>
      </c>
      <c r="BM88" s="206" t="s">
        <v>543</v>
      </c>
    </row>
    <row r="89" s="2" customFormat="1">
      <c r="A89" s="38"/>
      <c r="B89" s="39"/>
      <c r="C89" s="40"/>
      <c r="D89" s="208" t="s">
        <v>125</v>
      </c>
      <c r="E89" s="40"/>
      <c r="F89" s="209" t="s">
        <v>544</v>
      </c>
      <c r="G89" s="40"/>
      <c r="H89" s="40"/>
      <c r="I89" s="210"/>
      <c r="J89" s="40"/>
      <c r="K89" s="40"/>
      <c r="L89" s="44"/>
      <c r="M89" s="211"/>
      <c r="N89" s="212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125</v>
      </c>
      <c r="AU89" s="17" t="s">
        <v>82</v>
      </c>
    </row>
    <row r="90" s="15" customFormat="1">
      <c r="A90" s="15"/>
      <c r="B90" s="249"/>
      <c r="C90" s="250"/>
      <c r="D90" s="228" t="s">
        <v>183</v>
      </c>
      <c r="E90" s="251" t="s">
        <v>19</v>
      </c>
      <c r="F90" s="252" t="s">
        <v>440</v>
      </c>
      <c r="G90" s="250"/>
      <c r="H90" s="251" t="s">
        <v>19</v>
      </c>
      <c r="I90" s="253"/>
      <c r="J90" s="250"/>
      <c r="K90" s="250"/>
      <c r="L90" s="254"/>
      <c r="M90" s="255"/>
      <c r="N90" s="256"/>
      <c r="O90" s="256"/>
      <c r="P90" s="256"/>
      <c r="Q90" s="256"/>
      <c r="R90" s="256"/>
      <c r="S90" s="256"/>
      <c r="T90" s="257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15"/>
      <c r="AT90" s="258" t="s">
        <v>183</v>
      </c>
      <c r="AU90" s="258" t="s">
        <v>82</v>
      </c>
      <c r="AV90" s="15" t="s">
        <v>80</v>
      </c>
      <c r="AW90" s="15" t="s">
        <v>33</v>
      </c>
      <c r="AX90" s="15" t="s">
        <v>72</v>
      </c>
      <c r="AY90" s="258" t="s">
        <v>117</v>
      </c>
    </row>
    <row r="91" s="13" customFormat="1">
      <c r="A91" s="13"/>
      <c r="B91" s="226"/>
      <c r="C91" s="227"/>
      <c r="D91" s="228" t="s">
        <v>183</v>
      </c>
      <c r="E91" s="229" t="s">
        <v>19</v>
      </c>
      <c r="F91" s="230" t="s">
        <v>131</v>
      </c>
      <c r="G91" s="227"/>
      <c r="H91" s="231">
        <v>3</v>
      </c>
      <c r="I91" s="232"/>
      <c r="J91" s="227"/>
      <c r="K91" s="227"/>
      <c r="L91" s="233"/>
      <c r="M91" s="234"/>
      <c r="N91" s="235"/>
      <c r="O91" s="235"/>
      <c r="P91" s="235"/>
      <c r="Q91" s="235"/>
      <c r="R91" s="235"/>
      <c r="S91" s="235"/>
      <c r="T91" s="236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T91" s="237" t="s">
        <v>183</v>
      </c>
      <c r="AU91" s="237" t="s">
        <v>82</v>
      </c>
      <c r="AV91" s="13" t="s">
        <v>82</v>
      </c>
      <c r="AW91" s="13" t="s">
        <v>33</v>
      </c>
      <c r="AX91" s="13" t="s">
        <v>72</v>
      </c>
      <c r="AY91" s="237" t="s">
        <v>117</v>
      </c>
    </row>
    <row r="92" s="15" customFormat="1">
      <c r="A92" s="15"/>
      <c r="B92" s="249"/>
      <c r="C92" s="250"/>
      <c r="D92" s="228" t="s">
        <v>183</v>
      </c>
      <c r="E92" s="251" t="s">
        <v>19</v>
      </c>
      <c r="F92" s="252" t="s">
        <v>380</v>
      </c>
      <c r="G92" s="250"/>
      <c r="H92" s="251" t="s">
        <v>19</v>
      </c>
      <c r="I92" s="253"/>
      <c r="J92" s="250"/>
      <c r="K92" s="250"/>
      <c r="L92" s="254"/>
      <c r="M92" s="255"/>
      <c r="N92" s="256"/>
      <c r="O92" s="256"/>
      <c r="P92" s="256"/>
      <c r="Q92" s="256"/>
      <c r="R92" s="256"/>
      <c r="S92" s="256"/>
      <c r="T92" s="257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15"/>
      <c r="AT92" s="258" t="s">
        <v>183</v>
      </c>
      <c r="AU92" s="258" t="s">
        <v>82</v>
      </c>
      <c r="AV92" s="15" t="s">
        <v>80</v>
      </c>
      <c r="AW92" s="15" t="s">
        <v>33</v>
      </c>
      <c r="AX92" s="15" t="s">
        <v>72</v>
      </c>
      <c r="AY92" s="258" t="s">
        <v>117</v>
      </c>
    </row>
    <row r="93" s="13" customFormat="1">
      <c r="A93" s="13"/>
      <c r="B93" s="226"/>
      <c r="C93" s="227"/>
      <c r="D93" s="228" t="s">
        <v>183</v>
      </c>
      <c r="E93" s="229" t="s">
        <v>19</v>
      </c>
      <c r="F93" s="230" t="s">
        <v>545</v>
      </c>
      <c r="G93" s="227"/>
      <c r="H93" s="231">
        <v>15</v>
      </c>
      <c r="I93" s="232"/>
      <c r="J93" s="227"/>
      <c r="K93" s="227"/>
      <c r="L93" s="233"/>
      <c r="M93" s="234"/>
      <c r="N93" s="235"/>
      <c r="O93" s="235"/>
      <c r="P93" s="235"/>
      <c r="Q93" s="235"/>
      <c r="R93" s="235"/>
      <c r="S93" s="235"/>
      <c r="T93" s="236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T93" s="237" t="s">
        <v>183</v>
      </c>
      <c r="AU93" s="237" t="s">
        <v>82</v>
      </c>
      <c r="AV93" s="13" t="s">
        <v>82</v>
      </c>
      <c r="AW93" s="13" t="s">
        <v>33</v>
      </c>
      <c r="AX93" s="13" t="s">
        <v>72</v>
      </c>
      <c r="AY93" s="237" t="s">
        <v>117</v>
      </c>
    </row>
    <row r="94" s="15" customFormat="1">
      <c r="A94" s="15"/>
      <c r="B94" s="249"/>
      <c r="C94" s="250"/>
      <c r="D94" s="228" t="s">
        <v>183</v>
      </c>
      <c r="E94" s="251" t="s">
        <v>19</v>
      </c>
      <c r="F94" s="252" t="s">
        <v>382</v>
      </c>
      <c r="G94" s="250"/>
      <c r="H94" s="251" t="s">
        <v>19</v>
      </c>
      <c r="I94" s="253"/>
      <c r="J94" s="250"/>
      <c r="K94" s="250"/>
      <c r="L94" s="254"/>
      <c r="M94" s="255"/>
      <c r="N94" s="256"/>
      <c r="O94" s="256"/>
      <c r="P94" s="256"/>
      <c r="Q94" s="256"/>
      <c r="R94" s="256"/>
      <c r="S94" s="256"/>
      <c r="T94" s="257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15"/>
      <c r="AT94" s="258" t="s">
        <v>183</v>
      </c>
      <c r="AU94" s="258" t="s">
        <v>82</v>
      </c>
      <c r="AV94" s="15" t="s">
        <v>80</v>
      </c>
      <c r="AW94" s="15" t="s">
        <v>33</v>
      </c>
      <c r="AX94" s="15" t="s">
        <v>72</v>
      </c>
      <c r="AY94" s="258" t="s">
        <v>117</v>
      </c>
    </row>
    <row r="95" s="13" customFormat="1">
      <c r="A95" s="13"/>
      <c r="B95" s="226"/>
      <c r="C95" s="227"/>
      <c r="D95" s="228" t="s">
        <v>183</v>
      </c>
      <c r="E95" s="229" t="s">
        <v>19</v>
      </c>
      <c r="F95" s="230" t="s">
        <v>80</v>
      </c>
      <c r="G95" s="227"/>
      <c r="H95" s="231">
        <v>1</v>
      </c>
      <c r="I95" s="232"/>
      <c r="J95" s="227"/>
      <c r="K95" s="227"/>
      <c r="L95" s="233"/>
      <c r="M95" s="234"/>
      <c r="N95" s="235"/>
      <c r="O95" s="235"/>
      <c r="P95" s="235"/>
      <c r="Q95" s="235"/>
      <c r="R95" s="235"/>
      <c r="S95" s="235"/>
      <c r="T95" s="236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7" t="s">
        <v>183</v>
      </c>
      <c r="AU95" s="237" t="s">
        <v>82</v>
      </c>
      <c r="AV95" s="13" t="s">
        <v>82</v>
      </c>
      <c r="AW95" s="13" t="s">
        <v>33</v>
      </c>
      <c r="AX95" s="13" t="s">
        <v>72</v>
      </c>
      <c r="AY95" s="237" t="s">
        <v>117</v>
      </c>
    </row>
    <row r="96" s="2" customFormat="1" ht="37.8" customHeight="1">
      <c r="A96" s="38"/>
      <c r="B96" s="39"/>
      <c r="C96" s="196" t="s">
        <v>82</v>
      </c>
      <c r="D96" s="196" t="s">
        <v>118</v>
      </c>
      <c r="E96" s="197" t="s">
        <v>546</v>
      </c>
      <c r="F96" s="198" t="s">
        <v>547</v>
      </c>
      <c r="G96" s="199" t="s">
        <v>134</v>
      </c>
      <c r="H96" s="200">
        <v>14</v>
      </c>
      <c r="I96" s="201"/>
      <c r="J96" s="200">
        <f>ROUND(I96*H96,1)</f>
        <v>0</v>
      </c>
      <c r="K96" s="198" t="s">
        <v>122</v>
      </c>
      <c r="L96" s="44"/>
      <c r="M96" s="202" t="s">
        <v>19</v>
      </c>
      <c r="N96" s="203" t="s">
        <v>43</v>
      </c>
      <c r="O96" s="84"/>
      <c r="P96" s="204">
        <f>O96*H96</f>
        <v>0</v>
      </c>
      <c r="Q96" s="204">
        <v>0</v>
      </c>
      <c r="R96" s="204">
        <f>Q96*H96</f>
        <v>0</v>
      </c>
      <c r="S96" s="204">
        <v>0</v>
      </c>
      <c r="T96" s="205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6" t="s">
        <v>139</v>
      </c>
      <c r="AT96" s="206" t="s">
        <v>118</v>
      </c>
      <c r="AU96" s="206" t="s">
        <v>82</v>
      </c>
      <c r="AY96" s="17" t="s">
        <v>117</v>
      </c>
      <c r="BE96" s="207">
        <f>IF(N96="základní",J96,0)</f>
        <v>0</v>
      </c>
      <c r="BF96" s="207">
        <f>IF(N96="snížená",J96,0)</f>
        <v>0</v>
      </c>
      <c r="BG96" s="207">
        <f>IF(N96="zákl. přenesená",J96,0)</f>
        <v>0</v>
      </c>
      <c r="BH96" s="207">
        <f>IF(N96="sníž. přenesená",J96,0)</f>
        <v>0</v>
      </c>
      <c r="BI96" s="207">
        <f>IF(N96="nulová",J96,0)</f>
        <v>0</v>
      </c>
      <c r="BJ96" s="17" t="s">
        <v>80</v>
      </c>
      <c r="BK96" s="207">
        <f>ROUND(I96*H96,1)</f>
        <v>0</v>
      </c>
      <c r="BL96" s="17" t="s">
        <v>139</v>
      </c>
      <c r="BM96" s="206" t="s">
        <v>548</v>
      </c>
    </row>
    <row r="97" s="2" customFormat="1">
      <c r="A97" s="38"/>
      <c r="B97" s="39"/>
      <c r="C97" s="40"/>
      <c r="D97" s="208" t="s">
        <v>125</v>
      </c>
      <c r="E97" s="40"/>
      <c r="F97" s="209" t="s">
        <v>549</v>
      </c>
      <c r="G97" s="40"/>
      <c r="H97" s="40"/>
      <c r="I97" s="210"/>
      <c r="J97" s="40"/>
      <c r="K97" s="40"/>
      <c r="L97" s="44"/>
      <c r="M97" s="211"/>
      <c r="N97" s="212"/>
      <c r="O97" s="84"/>
      <c r="P97" s="84"/>
      <c r="Q97" s="84"/>
      <c r="R97" s="84"/>
      <c r="S97" s="84"/>
      <c r="T97" s="85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T97" s="17" t="s">
        <v>125</v>
      </c>
      <c r="AU97" s="17" t="s">
        <v>82</v>
      </c>
    </row>
    <row r="98" s="15" customFormat="1">
      <c r="A98" s="15"/>
      <c r="B98" s="249"/>
      <c r="C98" s="250"/>
      <c r="D98" s="228" t="s">
        <v>183</v>
      </c>
      <c r="E98" s="251" t="s">
        <v>19</v>
      </c>
      <c r="F98" s="252" t="s">
        <v>440</v>
      </c>
      <c r="G98" s="250"/>
      <c r="H98" s="251" t="s">
        <v>19</v>
      </c>
      <c r="I98" s="253"/>
      <c r="J98" s="250"/>
      <c r="K98" s="250"/>
      <c r="L98" s="254"/>
      <c r="M98" s="255"/>
      <c r="N98" s="256"/>
      <c r="O98" s="256"/>
      <c r="P98" s="256"/>
      <c r="Q98" s="256"/>
      <c r="R98" s="256"/>
      <c r="S98" s="256"/>
      <c r="T98" s="257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15"/>
      <c r="AT98" s="258" t="s">
        <v>183</v>
      </c>
      <c r="AU98" s="258" t="s">
        <v>82</v>
      </c>
      <c r="AV98" s="15" t="s">
        <v>80</v>
      </c>
      <c r="AW98" s="15" t="s">
        <v>33</v>
      </c>
      <c r="AX98" s="15" t="s">
        <v>72</v>
      </c>
      <c r="AY98" s="258" t="s">
        <v>117</v>
      </c>
    </row>
    <row r="99" s="13" customFormat="1">
      <c r="A99" s="13"/>
      <c r="B99" s="226"/>
      <c r="C99" s="227"/>
      <c r="D99" s="228" t="s">
        <v>183</v>
      </c>
      <c r="E99" s="229" t="s">
        <v>19</v>
      </c>
      <c r="F99" s="230" t="s">
        <v>550</v>
      </c>
      <c r="G99" s="227"/>
      <c r="H99" s="231">
        <v>3</v>
      </c>
      <c r="I99" s="232"/>
      <c r="J99" s="227"/>
      <c r="K99" s="227"/>
      <c r="L99" s="233"/>
      <c r="M99" s="234"/>
      <c r="N99" s="235"/>
      <c r="O99" s="235"/>
      <c r="P99" s="235"/>
      <c r="Q99" s="235"/>
      <c r="R99" s="235"/>
      <c r="S99" s="235"/>
      <c r="T99" s="236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7" t="s">
        <v>183</v>
      </c>
      <c r="AU99" s="237" t="s">
        <v>82</v>
      </c>
      <c r="AV99" s="13" t="s">
        <v>82</v>
      </c>
      <c r="AW99" s="13" t="s">
        <v>33</v>
      </c>
      <c r="AX99" s="13" t="s">
        <v>72</v>
      </c>
      <c r="AY99" s="237" t="s">
        <v>117</v>
      </c>
    </row>
    <row r="100" s="15" customFormat="1">
      <c r="A100" s="15"/>
      <c r="B100" s="249"/>
      <c r="C100" s="250"/>
      <c r="D100" s="228" t="s">
        <v>183</v>
      </c>
      <c r="E100" s="251" t="s">
        <v>19</v>
      </c>
      <c r="F100" s="252" t="s">
        <v>380</v>
      </c>
      <c r="G100" s="250"/>
      <c r="H100" s="251" t="s">
        <v>19</v>
      </c>
      <c r="I100" s="253"/>
      <c r="J100" s="250"/>
      <c r="K100" s="250"/>
      <c r="L100" s="254"/>
      <c r="M100" s="255"/>
      <c r="N100" s="256"/>
      <c r="O100" s="256"/>
      <c r="P100" s="256"/>
      <c r="Q100" s="256"/>
      <c r="R100" s="256"/>
      <c r="S100" s="256"/>
      <c r="T100" s="257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15"/>
      <c r="AT100" s="258" t="s">
        <v>183</v>
      </c>
      <c r="AU100" s="258" t="s">
        <v>82</v>
      </c>
      <c r="AV100" s="15" t="s">
        <v>80</v>
      </c>
      <c r="AW100" s="15" t="s">
        <v>33</v>
      </c>
      <c r="AX100" s="15" t="s">
        <v>72</v>
      </c>
      <c r="AY100" s="258" t="s">
        <v>117</v>
      </c>
    </row>
    <row r="101" s="13" customFormat="1">
      <c r="A101" s="13"/>
      <c r="B101" s="226"/>
      <c r="C101" s="227"/>
      <c r="D101" s="228" t="s">
        <v>183</v>
      </c>
      <c r="E101" s="229" t="s">
        <v>19</v>
      </c>
      <c r="F101" s="230" t="s">
        <v>551</v>
      </c>
      <c r="G101" s="227"/>
      <c r="H101" s="231">
        <v>7</v>
      </c>
      <c r="I101" s="232"/>
      <c r="J101" s="227"/>
      <c r="K101" s="227"/>
      <c r="L101" s="233"/>
      <c r="M101" s="234"/>
      <c r="N101" s="235"/>
      <c r="O101" s="235"/>
      <c r="P101" s="235"/>
      <c r="Q101" s="235"/>
      <c r="R101" s="235"/>
      <c r="S101" s="235"/>
      <c r="T101" s="23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7" t="s">
        <v>183</v>
      </c>
      <c r="AU101" s="237" t="s">
        <v>82</v>
      </c>
      <c r="AV101" s="13" t="s">
        <v>82</v>
      </c>
      <c r="AW101" s="13" t="s">
        <v>33</v>
      </c>
      <c r="AX101" s="13" t="s">
        <v>72</v>
      </c>
      <c r="AY101" s="237" t="s">
        <v>117</v>
      </c>
    </row>
    <row r="102" s="15" customFormat="1">
      <c r="A102" s="15"/>
      <c r="B102" s="249"/>
      <c r="C102" s="250"/>
      <c r="D102" s="228" t="s">
        <v>183</v>
      </c>
      <c r="E102" s="251" t="s">
        <v>19</v>
      </c>
      <c r="F102" s="252" t="s">
        <v>382</v>
      </c>
      <c r="G102" s="250"/>
      <c r="H102" s="251" t="s">
        <v>19</v>
      </c>
      <c r="I102" s="253"/>
      <c r="J102" s="250"/>
      <c r="K102" s="250"/>
      <c r="L102" s="254"/>
      <c r="M102" s="255"/>
      <c r="N102" s="256"/>
      <c r="O102" s="256"/>
      <c r="P102" s="256"/>
      <c r="Q102" s="256"/>
      <c r="R102" s="256"/>
      <c r="S102" s="256"/>
      <c r="T102" s="257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15"/>
      <c r="AT102" s="258" t="s">
        <v>183</v>
      </c>
      <c r="AU102" s="258" t="s">
        <v>82</v>
      </c>
      <c r="AV102" s="15" t="s">
        <v>80</v>
      </c>
      <c r="AW102" s="15" t="s">
        <v>33</v>
      </c>
      <c r="AX102" s="15" t="s">
        <v>72</v>
      </c>
      <c r="AY102" s="258" t="s">
        <v>117</v>
      </c>
    </row>
    <row r="103" s="13" customFormat="1">
      <c r="A103" s="13"/>
      <c r="B103" s="226"/>
      <c r="C103" s="227"/>
      <c r="D103" s="228" t="s">
        <v>183</v>
      </c>
      <c r="E103" s="229" t="s">
        <v>19</v>
      </c>
      <c r="F103" s="230" t="s">
        <v>139</v>
      </c>
      <c r="G103" s="227"/>
      <c r="H103" s="231">
        <v>4</v>
      </c>
      <c r="I103" s="232"/>
      <c r="J103" s="227"/>
      <c r="K103" s="227"/>
      <c r="L103" s="233"/>
      <c r="M103" s="234"/>
      <c r="N103" s="235"/>
      <c r="O103" s="235"/>
      <c r="P103" s="235"/>
      <c r="Q103" s="235"/>
      <c r="R103" s="235"/>
      <c r="S103" s="235"/>
      <c r="T103" s="23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7" t="s">
        <v>183</v>
      </c>
      <c r="AU103" s="237" t="s">
        <v>82</v>
      </c>
      <c r="AV103" s="13" t="s">
        <v>82</v>
      </c>
      <c r="AW103" s="13" t="s">
        <v>33</v>
      </c>
      <c r="AX103" s="13" t="s">
        <v>72</v>
      </c>
      <c r="AY103" s="237" t="s">
        <v>117</v>
      </c>
    </row>
    <row r="104" s="2" customFormat="1" ht="37.8" customHeight="1">
      <c r="A104" s="38"/>
      <c r="B104" s="39"/>
      <c r="C104" s="196" t="s">
        <v>131</v>
      </c>
      <c r="D104" s="196" t="s">
        <v>118</v>
      </c>
      <c r="E104" s="197" t="s">
        <v>552</v>
      </c>
      <c r="F104" s="198" t="s">
        <v>553</v>
      </c>
      <c r="G104" s="199" t="s">
        <v>134</v>
      </c>
      <c r="H104" s="200">
        <v>3</v>
      </c>
      <c r="I104" s="201"/>
      <c r="J104" s="200">
        <f>ROUND(I104*H104,1)</f>
        <v>0</v>
      </c>
      <c r="K104" s="198" t="s">
        <v>122</v>
      </c>
      <c r="L104" s="44"/>
      <c r="M104" s="202" t="s">
        <v>19</v>
      </c>
      <c r="N104" s="203" t="s">
        <v>43</v>
      </c>
      <c r="O104" s="84"/>
      <c r="P104" s="204">
        <f>O104*H104</f>
        <v>0</v>
      </c>
      <c r="Q104" s="204">
        <v>0</v>
      </c>
      <c r="R104" s="204">
        <f>Q104*H104</f>
        <v>0</v>
      </c>
      <c r="S104" s="204">
        <v>0</v>
      </c>
      <c r="T104" s="205">
        <f>S104*H104</f>
        <v>0</v>
      </c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R104" s="206" t="s">
        <v>139</v>
      </c>
      <c r="AT104" s="206" t="s">
        <v>118</v>
      </c>
      <c r="AU104" s="206" t="s">
        <v>82</v>
      </c>
      <c r="AY104" s="17" t="s">
        <v>117</v>
      </c>
      <c r="BE104" s="207">
        <f>IF(N104="základní",J104,0)</f>
        <v>0</v>
      </c>
      <c r="BF104" s="207">
        <f>IF(N104="snížená",J104,0)</f>
        <v>0</v>
      </c>
      <c r="BG104" s="207">
        <f>IF(N104="zákl. přenesená",J104,0)</f>
        <v>0</v>
      </c>
      <c r="BH104" s="207">
        <f>IF(N104="sníž. přenesená",J104,0)</f>
        <v>0</v>
      </c>
      <c r="BI104" s="207">
        <f>IF(N104="nulová",J104,0)</f>
        <v>0</v>
      </c>
      <c r="BJ104" s="17" t="s">
        <v>80</v>
      </c>
      <c r="BK104" s="207">
        <f>ROUND(I104*H104,1)</f>
        <v>0</v>
      </c>
      <c r="BL104" s="17" t="s">
        <v>139</v>
      </c>
      <c r="BM104" s="206" t="s">
        <v>554</v>
      </c>
    </row>
    <row r="105" s="2" customFormat="1">
      <c r="A105" s="38"/>
      <c r="B105" s="39"/>
      <c r="C105" s="40"/>
      <c r="D105" s="208" t="s">
        <v>125</v>
      </c>
      <c r="E105" s="40"/>
      <c r="F105" s="209" t="s">
        <v>555</v>
      </c>
      <c r="G105" s="40"/>
      <c r="H105" s="40"/>
      <c r="I105" s="210"/>
      <c r="J105" s="40"/>
      <c r="K105" s="40"/>
      <c r="L105" s="44"/>
      <c r="M105" s="211"/>
      <c r="N105" s="212"/>
      <c r="O105" s="84"/>
      <c r="P105" s="84"/>
      <c r="Q105" s="84"/>
      <c r="R105" s="84"/>
      <c r="S105" s="84"/>
      <c r="T105" s="85"/>
      <c r="U105" s="38"/>
      <c r="V105" s="38"/>
      <c r="W105" s="38"/>
      <c r="X105" s="38"/>
      <c r="Y105" s="38"/>
      <c r="Z105" s="38"/>
      <c r="AA105" s="38"/>
      <c r="AB105" s="38"/>
      <c r="AC105" s="38"/>
      <c r="AD105" s="38"/>
      <c r="AE105" s="38"/>
      <c r="AT105" s="17" t="s">
        <v>125</v>
      </c>
      <c r="AU105" s="17" t="s">
        <v>82</v>
      </c>
    </row>
    <row r="106" s="15" customFormat="1">
      <c r="A106" s="15"/>
      <c r="B106" s="249"/>
      <c r="C106" s="250"/>
      <c r="D106" s="228" t="s">
        <v>183</v>
      </c>
      <c r="E106" s="251" t="s">
        <v>19</v>
      </c>
      <c r="F106" s="252" t="s">
        <v>440</v>
      </c>
      <c r="G106" s="250"/>
      <c r="H106" s="251" t="s">
        <v>19</v>
      </c>
      <c r="I106" s="253"/>
      <c r="J106" s="250"/>
      <c r="K106" s="250"/>
      <c r="L106" s="254"/>
      <c r="M106" s="255"/>
      <c r="N106" s="256"/>
      <c r="O106" s="256"/>
      <c r="P106" s="256"/>
      <c r="Q106" s="256"/>
      <c r="R106" s="256"/>
      <c r="S106" s="256"/>
      <c r="T106" s="257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15"/>
      <c r="AT106" s="258" t="s">
        <v>183</v>
      </c>
      <c r="AU106" s="258" t="s">
        <v>82</v>
      </c>
      <c r="AV106" s="15" t="s">
        <v>80</v>
      </c>
      <c r="AW106" s="15" t="s">
        <v>33</v>
      </c>
      <c r="AX106" s="15" t="s">
        <v>72</v>
      </c>
      <c r="AY106" s="258" t="s">
        <v>117</v>
      </c>
    </row>
    <row r="107" s="13" customFormat="1">
      <c r="A107" s="13"/>
      <c r="B107" s="226"/>
      <c r="C107" s="227"/>
      <c r="D107" s="228" t="s">
        <v>183</v>
      </c>
      <c r="E107" s="229" t="s">
        <v>19</v>
      </c>
      <c r="F107" s="230" t="s">
        <v>556</v>
      </c>
      <c r="G107" s="227"/>
      <c r="H107" s="231">
        <v>1</v>
      </c>
      <c r="I107" s="232"/>
      <c r="J107" s="227"/>
      <c r="K107" s="227"/>
      <c r="L107" s="233"/>
      <c r="M107" s="234"/>
      <c r="N107" s="235"/>
      <c r="O107" s="235"/>
      <c r="P107" s="235"/>
      <c r="Q107" s="235"/>
      <c r="R107" s="235"/>
      <c r="S107" s="235"/>
      <c r="T107" s="23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37" t="s">
        <v>183</v>
      </c>
      <c r="AU107" s="237" t="s">
        <v>82</v>
      </c>
      <c r="AV107" s="13" t="s">
        <v>82</v>
      </c>
      <c r="AW107" s="13" t="s">
        <v>33</v>
      </c>
      <c r="AX107" s="13" t="s">
        <v>72</v>
      </c>
      <c r="AY107" s="237" t="s">
        <v>117</v>
      </c>
    </row>
    <row r="108" s="15" customFormat="1">
      <c r="A108" s="15"/>
      <c r="B108" s="249"/>
      <c r="C108" s="250"/>
      <c r="D108" s="228" t="s">
        <v>183</v>
      </c>
      <c r="E108" s="251" t="s">
        <v>19</v>
      </c>
      <c r="F108" s="252" t="s">
        <v>380</v>
      </c>
      <c r="G108" s="250"/>
      <c r="H108" s="251" t="s">
        <v>19</v>
      </c>
      <c r="I108" s="253"/>
      <c r="J108" s="250"/>
      <c r="K108" s="250"/>
      <c r="L108" s="254"/>
      <c r="M108" s="255"/>
      <c r="N108" s="256"/>
      <c r="O108" s="256"/>
      <c r="P108" s="256"/>
      <c r="Q108" s="256"/>
      <c r="R108" s="256"/>
      <c r="S108" s="256"/>
      <c r="T108" s="257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15"/>
      <c r="AT108" s="258" t="s">
        <v>183</v>
      </c>
      <c r="AU108" s="258" t="s">
        <v>82</v>
      </c>
      <c r="AV108" s="15" t="s">
        <v>80</v>
      </c>
      <c r="AW108" s="15" t="s">
        <v>33</v>
      </c>
      <c r="AX108" s="15" t="s">
        <v>72</v>
      </c>
      <c r="AY108" s="258" t="s">
        <v>117</v>
      </c>
    </row>
    <row r="109" s="13" customFormat="1">
      <c r="A109" s="13"/>
      <c r="B109" s="226"/>
      <c r="C109" s="227"/>
      <c r="D109" s="228" t="s">
        <v>183</v>
      </c>
      <c r="E109" s="229" t="s">
        <v>19</v>
      </c>
      <c r="F109" s="230" t="s">
        <v>82</v>
      </c>
      <c r="G109" s="227"/>
      <c r="H109" s="231">
        <v>2</v>
      </c>
      <c r="I109" s="232"/>
      <c r="J109" s="227"/>
      <c r="K109" s="227"/>
      <c r="L109" s="233"/>
      <c r="M109" s="234"/>
      <c r="N109" s="235"/>
      <c r="O109" s="235"/>
      <c r="P109" s="235"/>
      <c r="Q109" s="235"/>
      <c r="R109" s="235"/>
      <c r="S109" s="235"/>
      <c r="T109" s="236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T109" s="237" t="s">
        <v>183</v>
      </c>
      <c r="AU109" s="237" t="s">
        <v>82</v>
      </c>
      <c r="AV109" s="13" t="s">
        <v>82</v>
      </c>
      <c r="AW109" s="13" t="s">
        <v>33</v>
      </c>
      <c r="AX109" s="13" t="s">
        <v>72</v>
      </c>
      <c r="AY109" s="237" t="s">
        <v>117</v>
      </c>
    </row>
    <row r="110" s="2" customFormat="1" ht="37.8" customHeight="1">
      <c r="A110" s="38"/>
      <c r="B110" s="39"/>
      <c r="C110" s="196" t="s">
        <v>139</v>
      </c>
      <c r="D110" s="196" t="s">
        <v>118</v>
      </c>
      <c r="E110" s="197" t="s">
        <v>557</v>
      </c>
      <c r="F110" s="198" t="s">
        <v>558</v>
      </c>
      <c r="G110" s="199" t="s">
        <v>134</v>
      </c>
      <c r="H110" s="200">
        <v>2</v>
      </c>
      <c r="I110" s="201"/>
      <c r="J110" s="200">
        <f>ROUND(I110*H110,1)</f>
        <v>0</v>
      </c>
      <c r="K110" s="198" t="s">
        <v>122</v>
      </c>
      <c r="L110" s="44"/>
      <c r="M110" s="202" t="s">
        <v>19</v>
      </c>
      <c r="N110" s="203" t="s">
        <v>43</v>
      </c>
      <c r="O110" s="84"/>
      <c r="P110" s="204">
        <f>O110*H110</f>
        <v>0</v>
      </c>
      <c r="Q110" s="204">
        <v>0</v>
      </c>
      <c r="R110" s="204">
        <f>Q110*H110</f>
        <v>0</v>
      </c>
      <c r="S110" s="204">
        <v>0</v>
      </c>
      <c r="T110" s="205">
        <f>S110*H110</f>
        <v>0</v>
      </c>
      <c r="U110" s="38"/>
      <c r="V110" s="38"/>
      <c r="W110" s="38"/>
      <c r="X110" s="38"/>
      <c r="Y110" s="38"/>
      <c r="Z110" s="38"/>
      <c r="AA110" s="38"/>
      <c r="AB110" s="38"/>
      <c r="AC110" s="38"/>
      <c r="AD110" s="38"/>
      <c r="AE110" s="38"/>
      <c r="AR110" s="206" t="s">
        <v>139</v>
      </c>
      <c r="AT110" s="206" t="s">
        <v>118</v>
      </c>
      <c r="AU110" s="206" t="s">
        <v>82</v>
      </c>
      <c r="AY110" s="17" t="s">
        <v>117</v>
      </c>
      <c r="BE110" s="207">
        <f>IF(N110="základní",J110,0)</f>
        <v>0</v>
      </c>
      <c r="BF110" s="207">
        <f>IF(N110="snížená",J110,0)</f>
        <v>0</v>
      </c>
      <c r="BG110" s="207">
        <f>IF(N110="zákl. přenesená",J110,0)</f>
        <v>0</v>
      </c>
      <c r="BH110" s="207">
        <f>IF(N110="sníž. přenesená",J110,0)</f>
        <v>0</v>
      </c>
      <c r="BI110" s="207">
        <f>IF(N110="nulová",J110,0)</f>
        <v>0</v>
      </c>
      <c r="BJ110" s="17" t="s">
        <v>80</v>
      </c>
      <c r="BK110" s="207">
        <f>ROUND(I110*H110,1)</f>
        <v>0</v>
      </c>
      <c r="BL110" s="17" t="s">
        <v>139</v>
      </c>
      <c r="BM110" s="206" t="s">
        <v>559</v>
      </c>
    </row>
    <row r="111" s="2" customFormat="1">
      <c r="A111" s="38"/>
      <c r="B111" s="39"/>
      <c r="C111" s="40"/>
      <c r="D111" s="208" t="s">
        <v>125</v>
      </c>
      <c r="E111" s="40"/>
      <c r="F111" s="209" t="s">
        <v>560</v>
      </c>
      <c r="G111" s="40"/>
      <c r="H111" s="40"/>
      <c r="I111" s="210"/>
      <c r="J111" s="40"/>
      <c r="K111" s="40"/>
      <c r="L111" s="44"/>
      <c r="M111" s="211"/>
      <c r="N111" s="212"/>
      <c r="O111" s="84"/>
      <c r="P111" s="84"/>
      <c r="Q111" s="84"/>
      <c r="R111" s="84"/>
      <c r="S111" s="84"/>
      <c r="T111" s="85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T111" s="17" t="s">
        <v>125</v>
      </c>
      <c r="AU111" s="17" t="s">
        <v>82</v>
      </c>
    </row>
    <row r="112" s="15" customFormat="1">
      <c r="A112" s="15"/>
      <c r="B112" s="249"/>
      <c r="C112" s="250"/>
      <c r="D112" s="228" t="s">
        <v>183</v>
      </c>
      <c r="E112" s="251" t="s">
        <v>19</v>
      </c>
      <c r="F112" s="252" t="s">
        <v>440</v>
      </c>
      <c r="G112" s="250"/>
      <c r="H112" s="251" t="s">
        <v>19</v>
      </c>
      <c r="I112" s="253"/>
      <c r="J112" s="250"/>
      <c r="K112" s="250"/>
      <c r="L112" s="254"/>
      <c r="M112" s="255"/>
      <c r="N112" s="256"/>
      <c r="O112" s="256"/>
      <c r="P112" s="256"/>
      <c r="Q112" s="256"/>
      <c r="R112" s="256"/>
      <c r="S112" s="256"/>
      <c r="T112" s="257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T112" s="258" t="s">
        <v>183</v>
      </c>
      <c r="AU112" s="258" t="s">
        <v>82</v>
      </c>
      <c r="AV112" s="15" t="s">
        <v>80</v>
      </c>
      <c r="AW112" s="15" t="s">
        <v>33</v>
      </c>
      <c r="AX112" s="15" t="s">
        <v>72</v>
      </c>
      <c r="AY112" s="258" t="s">
        <v>117</v>
      </c>
    </row>
    <row r="113" s="15" customFormat="1">
      <c r="A113" s="15"/>
      <c r="B113" s="249"/>
      <c r="C113" s="250"/>
      <c r="D113" s="228" t="s">
        <v>183</v>
      </c>
      <c r="E113" s="251" t="s">
        <v>19</v>
      </c>
      <c r="F113" s="252" t="s">
        <v>380</v>
      </c>
      <c r="G113" s="250"/>
      <c r="H113" s="251" t="s">
        <v>19</v>
      </c>
      <c r="I113" s="253"/>
      <c r="J113" s="250"/>
      <c r="K113" s="250"/>
      <c r="L113" s="254"/>
      <c r="M113" s="255"/>
      <c r="N113" s="256"/>
      <c r="O113" s="256"/>
      <c r="P113" s="256"/>
      <c r="Q113" s="256"/>
      <c r="R113" s="256"/>
      <c r="S113" s="256"/>
      <c r="T113" s="257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15"/>
      <c r="AT113" s="258" t="s">
        <v>183</v>
      </c>
      <c r="AU113" s="258" t="s">
        <v>82</v>
      </c>
      <c r="AV113" s="15" t="s">
        <v>80</v>
      </c>
      <c r="AW113" s="15" t="s">
        <v>33</v>
      </c>
      <c r="AX113" s="15" t="s">
        <v>72</v>
      </c>
      <c r="AY113" s="258" t="s">
        <v>117</v>
      </c>
    </row>
    <row r="114" s="15" customFormat="1">
      <c r="A114" s="15"/>
      <c r="B114" s="249"/>
      <c r="C114" s="250"/>
      <c r="D114" s="228" t="s">
        <v>183</v>
      </c>
      <c r="E114" s="251" t="s">
        <v>19</v>
      </c>
      <c r="F114" s="252" t="s">
        <v>382</v>
      </c>
      <c r="G114" s="250"/>
      <c r="H114" s="251" t="s">
        <v>19</v>
      </c>
      <c r="I114" s="253"/>
      <c r="J114" s="250"/>
      <c r="K114" s="250"/>
      <c r="L114" s="254"/>
      <c r="M114" s="255"/>
      <c r="N114" s="256"/>
      <c r="O114" s="256"/>
      <c r="P114" s="256"/>
      <c r="Q114" s="256"/>
      <c r="R114" s="256"/>
      <c r="S114" s="256"/>
      <c r="T114" s="257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15"/>
      <c r="AT114" s="258" t="s">
        <v>183</v>
      </c>
      <c r="AU114" s="258" t="s">
        <v>82</v>
      </c>
      <c r="AV114" s="15" t="s">
        <v>80</v>
      </c>
      <c r="AW114" s="15" t="s">
        <v>33</v>
      </c>
      <c r="AX114" s="15" t="s">
        <v>72</v>
      </c>
      <c r="AY114" s="258" t="s">
        <v>117</v>
      </c>
    </row>
    <row r="115" s="13" customFormat="1">
      <c r="A115" s="13"/>
      <c r="B115" s="226"/>
      <c r="C115" s="227"/>
      <c r="D115" s="228" t="s">
        <v>183</v>
      </c>
      <c r="E115" s="229" t="s">
        <v>19</v>
      </c>
      <c r="F115" s="230" t="s">
        <v>82</v>
      </c>
      <c r="G115" s="227"/>
      <c r="H115" s="231">
        <v>2</v>
      </c>
      <c r="I115" s="232"/>
      <c r="J115" s="227"/>
      <c r="K115" s="227"/>
      <c r="L115" s="233"/>
      <c r="M115" s="234"/>
      <c r="N115" s="235"/>
      <c r="O115" s="235"/>
      <c r="P115" s="235"/>
      <c r="Q115" s="235"/>
      <c r="R115" s="235"/>
      <c r="S115" s="235"/>
      <c r="T115" s="236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T115" s="237" t="s">
        <v>183</v>
      </c>
      <c r="AU115" s="237" t="s">
        <v>82</v>
      </c>
      <c r="AV115" s="13" t="s">
        <v>82</v>
      </c>
      <c r="AW115" s="13" t="s">
        <v>33</v>
      </c>
      <c r="AX115" s="13" t="s">
        <v>72</v>
      </c>
      <c r="AY115" s="237" t="s">
        <v>117</v>
      </c>
    </row>
    <row r="116" s="2" customFormat="1" ht="24.15" customHeight="1">
      <c r="A116" s="38"/>
      <c r="B116" s="39"/>
      <c r="C116" s="196" t="s">
        <v>144</v>
      </c>
      <c r="D116" s="196" t="s">
        <v>118</v>
      </c>
      <c r="E116" s="197" t="s">
        <v>561</v>
      </c>
      <c r="F116" s="198" t="s">
        <v>562</v>
      </c>
      <c r="G116" s="199" t="s">
        <v>134</v>
      </c>
      <c r="H116" s="200">
        <v>38</v>
      </c>
      <c r="I116" s="201"/>
      <c r="J116" s="200">
        <f>ROUND(I116*H116,1)</f>
        <v>0</v>
      </c>
      <c r="K116" s="198" t="s">
        <v>122</v>
      </c>
      <c r="L116" s="44"/>
      <c r="M116" s="202" t="s">
        <v>19</v>
      </c>
      <c r="N116" s="203" t="s">
        <v>43</v>
      </c>
      <c r="O116" s="84"/>
      <c r="P116" s="204">
        <f>O116*H116</f>
        <v>0</v>
      </c>
      <c r="Q116" s="204">
        <v>0</v>
      </c>
      <c r="R116" s="204">
        <f>Q116*H116</f>
        <v>0</v>
      </c>
      <c r="S116" s="204">
        <v>0</v>
      </c>
      <c r="T116" s="205">
        <f>S116*H116</f>
        <v>0</v>
      </c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R116" s="206" t="s">
        <v>139</v>
      </c>
      <c r="AT116" s="206" t="s">
        <v>118</v>
      </c>
      <c r="AU116" s="206" t="s">
        <v>82</v>
      </c>
      <c r="AY116" s="17" t="s">
        <v>117</v>
      </c>
      <c r="BE116" s="207">
        <f>IF(N116="základní",J116,0)</f>
        <v>0</v>
      </c>
      <c r="BF116" s="207">
        <f>IF(N116="snížená",J116,0)</f>
        <v>0</v>
      </c>
      <c r="BG116" s="207">
        <f>IF(N116="zákl. přenesená",J116,0)</f>
        <v>0</v>
      </c>
      <c r="BH116" s="207">
        <f>IF(N116="sníž. přenesená",J116,0)</f>
        <v>0</v>
      </c>
      <c r="BI116" s="207">
        <f>IF(N116="nulová",J116,0)</f>
        <v>0</v>
      </c>
      <c r="BJ116" s="17" t="s">
        <v>80</v>
      </c>
      <c r="BK116" s="207">
        <f>ROUND(I116*H116,1)</f>
        <v>0</v>
      </c>
      <c r="BL116" s="17" t="s">
        <v>139</v>
      </c>
      <c r="BM116" s="206" t="s">
        <v>563</v>
      </c>
    </row>
    <row r="117" s="2" customFormat="1">
      <c r="A117" s="38"/>
      <c r="B117" s="39"/>
      <c r="C117" s="40"/>
      <c r="D117" s="208" t="s">
        <v>125</v>
      </c>
      <c r="E117" s="40"/>
      <c r="F117" s="209" t="s">
        <v>564</v>
      </c>
      <c r="G117" s="40"/>
      <c r="H117" s="40"/>
      <c r="I117" s="210"/>
      <c r="J117" s="40"/>
      <c r="K117" s="40"/>
      <c r="L117" s="44"/>
      <c r="M117" s="211"/>
      <c r="N117" s="212"/>
      <c r="O117" s="84"/>
      <c r="P117" s="84"/>
      <c r="Q117" s="84"/>
      <c r="R117" s="84"/>
      <c r="S117" s="84"/>
      <c r="T117" s="85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T117" s="17" t="s">
        <v>125</v>
      </c>
      <c r="AU117" s="17" t="s">
        <v>82</v>
      </c>
    </row>
    <row r="118" s="13" customFormat="1">
      <c r="A118" s="13"/>
      <c r="B118" s="226"/>
      <c r="C118" s="227"/>
      <c r="D118" s="228" t="s">
        <v>183</v>
      </c>
      <c r="E118" s="229" t="s">
        <v>19</v>
      </c>
      <c r="F118" s="230" t="s">
        <v>565</v>
      </c>
      <c r="G118" s="227"/>
      <c r="H118" s="231">
        <v>38</v>
      </c>
      <c r="I118" s="232"/>
      <c r="J118" s="227"/>
      <c r="K118" s="227"/>
      <c r="L118" s="233"/>
      <c r="M118" s="234"/>
      <c r="N118" s="235"/>
      <c r="O118" s="235"/>
      <c r="P118" s="235"/>
      <c r="Q118" s="235"/>
      <c r="R118" s="235"/>
      <c r="S118" s="235"/>
      <c r="T118" s="236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T118" s="237" t="s">
        <v>183</v>
      </c>
      <c r="AU118" s="237" t="s">
        <v>82</v>
      </c>
      <c r="AV118" s="13" t="s">
        <v>82</v>
      </c>
      <c r="AW118" s="13" t="s">
        <v>33</v>
      </c>
      <c r="AX118" s="13" t="s">
        <v>72</v>
      </c>
      <c r="AY118" s="237" t="s">
        <v>117</v>
      </c>
    </row>
    <row r="119" s="2" customFormat="1" ht="24.15" customHeight="1">
      <c r="A119" s="38"/>
      <c r="B119" s="39"/>
      <c r="C119" s="196" t="s">
        <v>149</v>
      </c>
      <c r="D119" s="196" t="s">
        <v>118</v>
      </c>
      <c r="E119" s="197" t="s">
        <v>566</v>
      </c>
      <c r="F119" s="198" t="s">
        <v>567</v>
      </c>
      <c r="G119" s="199" t="s">
        <v>134</v>
      </c>
      <c r="H119" s="200">
        <v>19</v>
      </c>
      <c r="I119" s="201"/>
      <c r="J119" s="200">
        <f>ROUND(I119*H119,1)</f>
        <v>0</v>
      </c>
      <c r="K119" s="198" t="s">
        <v>122</v>
      </c>
      <c r="L119" s="44"/>
      <c r="M119" s="202" t="s">
        <v>19</v>
      </c>
      <c r="N119" s="203" t="s">
        <v>43</v>
      </c>
      <c r="O119" s="84"/>
      <c r="P119" s="204">
        <f>O119*H119</f>
        <v>0</v>
      </c>
      <c r="Q119" s="204">
        <v>0</v>
      </c>
      <c r="R119" s="204">
        <f>Q119*H119</f>
        <v>0</v>
      </c>
      <c r="S119" s="204">
        <v>0</v>
      </c>
      <c r="T119" s="205">
        <f>S119*H119</f>
        <v>0</v>
      </c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R119" s="206" t="s">
        <v>139</v>
      </c>
      <c r="AT119" s="206" t="s">
        <v>118</v>
      </c>
      <c r="AU119" s="206" t="s">
        <v>82</v>
      </c>
      <c r="AY119" s="17" t="s">
        <v>117</v>
      </c>
      <c r="BE119" s="207">
        <f>IF(N119="základní",J119,0)</f>
        <v>0</v>
      </c>
      <c r="BF119" s="207">
        <f>IF(N119="snížená",J119,0)</f>
        <v>0</v>
      </c>
      <c r="BG119" s="207">
        <f>IF(N119="zákl. přenesená",J119,0)</f>
        <v>0</v>
      </c>
      <c r="BH119" s="207">
        <f>IF(N119="sníž. přenesená",J119,0)</f>
        <v>0</v>
      </c>
      <c r="BI119" s="207">
        <f>IF(N119="nulová",J119,0)</f>
        <v>0</v>
      </c>
      <c r="BJ119" s="17" t="s">
        <v>80</v>
      </c>
      <c r="BK119" s="207">
        <f>ROUND(I119*H119,1)</f>
        <v>0</v>
      </c>
      <c r="BL119" s="17" t="s">
        <v>139</v>
      </c>
      <c r="BM119" s="206" t="s">
        <v>568</v>
      </c>
    </row>
    <row r="120" s="2" customFormat="1">
      <c r="A120" s="38"/>
      <c r="B120" s="39"/>
      <c r="C120" s="40"/>
      <c r="D120" s="208" t="s">
        <v>125</v>
      </c>
      <c r="E120" s="40"/>
      <c r="F120" s="209" t="s">
        <v>569</v>
      </c>
      <c r="G120" s="40"/>
      <c r="H120" s="40"/>
      <c r="I120" s="210"/>
      <c r="J120" s="40"/>
      <c r="K120" s="40"/>
      <c r="L120" s="44"/>
      <c r="M120" s="211"/>
      <c r="N120" s="212"/>
      <c r="O120" s="84"/>
      <c r="P120" s="84"/>
      <c r="Q120" s="84"/>
      <c r="R120" s="84"/>
      <c r="S120" s="84"/>
      <c r="T120" s="85"/>
      <c r="U120" s="38"/>
      <c r="V120" s="38"/>
      <c r="W120" s="38"/>
      <c r="X120" s="38"/>
      <c r="Y120" s="38"/>
      <c r="Z120" s="38"/>
      <c r="AA120" s="38"/>
      <c r="AB120" s="38"/>
      <c r="AC120" s="38"/>
      <c r="AD120" s="38"/>
      <c r="AE120" s="38"/>
      <c r="AT120" s="17" t="s">
        <v>125</v>
      </c>
      <c r="AU120" s="17" t="s">
        <v>82</v>
      </c>
    </row>
    <row r="121" s="2" customFormat="1" ht="24.15" customHeight="1">
      <c r="A121" s="38"/>
      <c r="B121" s="39"/>
      <c r="C121" s="196" t="s">
        <v>154</v>
      </c>
      <c r="D121" s="196" t="s">
        <v>118</v>
      </c>
      <c r="E121" s="197" t="s">
        <v>570</v>
      </c>
      <c r="F121" s="198" t="s">
        <v>571</v>
      </c>
      <c r="G121" s="199" t="s">
        <v>134</v>
      </c>
      <c r="H121" s="200">
        <v>14</v>
      </c>
      <c r="I121" s="201"/>
      <c r="J121" s="200">
        <f>ROUND(I121*H121,1)</f>
        <v>0</v>
      </c>
      <c r="K121" s="198" t="s">
        <v>122</v>
      </c>
      <c r="L121" s="44"/>
      <c r="M121" s="202" t="s">
        <v>19</v>
      </c>
      <c r="N121" s="203" t="s">
        <v>43</v>
      </c>
      <c r="O121" s="84"/>
      <c r="P121" s="204">
        <f>O121*H121</f>
        <v>0</v>
      </c>
      <c r="Q121" s="204">
        <v>0</v>
      </c>
      <c r="R121" s="204">
        <f>Q121*H121</f>
        <v>0</v>
      </c>
      <c r="S121" s="204">
        <v>0</v>
      </c>
      <c r="T121" s="205">
        <f>S121*H121</f>
        <v>0</v>
      </c>
      <c r="U121" s="38"/>
      <c r="V121" s="38"/>
      <c r="W121" s="38"/>
      <c r="X121" s="38"/>
      <c r="Y121" s="38"/>
      <c r="Z121" s="38"/>
      <c r="AA121" s="38"/>
      <c r="AB121" s="38"/>
      <c r="AC121" s="38"/>
      <c r="AD121" s="38"/>
      <c r="AE121" s="38"/>
      <c r="AR121" s="206" t="s">
        <v>139</v>
      </c>
      <c r="AT121" s="206" t="s">
        <v>118</v>
      </c>
      <c r="AU121" s="206" t="s">
        <v>82</v>
      </c>
      <c r="AY121" s="17" t="s">
        <v>117</v>
      </c>
      <c r="BE121" s="207">
        <f>IF(N121="základní",J121,0)</f>
        <v>0</v>
      </c>
      <c r="BF121" s="207">
        <f>IF(N121="snížená",J121,0)</f>
        <v>0</v>
      </c>
      <c r="BG121" s="207">
        <f>IF(N121="zákl. přenesená",J121,0)</f>
        <v>0</v>
      </c>
      <c r="BH121" s="207">
        <f>IF(N121="sníž. přenesená",J121,0)</f>
        <v>0</v>
      </c>
      <c r="BI121" s="207">
        <f>IF(N121="nulová",J121,0)</f>
        <v>0</v>
      </c>
      <c r="BJ121" s="17" t="s">
        <v>80</v>
      </c>
      <c r="BK121" s="207">
        <f>ROUND(I121*H121,1)</f>
        <v>0</v>
      </c>
      <c r="BL121" s="17" t="s">
        <v>139</v>
      </c>
      <c r="BM121" s="206" t="s">
        <v>572</v>
      </c>
    </row>
    <row r="122" s="2" customFormat="1">
      <c r="A122" s="38"/>
      <c r="B122" s="39"/>
      <c r="C122" s="40"/>
      <c r="D122" s="208" t="s">
        <v>125</v>
      </c>
      <c r="E122" s="40"/>
      <c r="F122" s="209" t="s">
        <v>573</v>
      </c>
      <c r="G122" s="40"/>
      <c r="H122" s="40"/>
      <c r="I122" s="210"/>
      <c r="J122" s="40"/>
      <c r="K122" s="40"/>
      <c r="L122" s="44"/>
      <c r="M122" s="211"/>
      <c r="N122" s="212"/>
      <c r="O122" s="84"/>
      <c r="P122" s="84"/>
      <c r="Q122" s="84"/>
      <c r="R122" s="84"/>
      <c r="S122" s="84"/>
      <c r="T122" s="85"/>
      <c r="U122" s="38"/>
      <c r="V122" s="38"/>
      <c r="W122" s="38"/>
      <c r="X122" s="38"/>
      <c r="Y122" s="38"/>
      <c r="Z122" s="38"/>
      <c r="AA122" s="38"/>
      <c r="AB122" s="38"/>
      <c r="AC122" s="38"/>
      <c r="AD122" s="38"/>
      <c r="AE122" s="38"/>
      <c r="AT122" s="17" t="s">
        <v>125</v>
      </c>
      <c r="AU122" s="17" t="s">
        <v>82</v>
      </c>
    </row>
    <row r="123" s="2" customFormat="1" ht="24.15" customHeight="1">
      <c r="A123" s="38"/>
      <c r="B123" s="39"/>
      <c r="C123" s="196" t="s">
        <v>159</v>
      </c>
      <c r="D123" s="196" t="s">
        <v>118</v>
      </c>
      <c r="E123" s="197" t="s">
        <v>574</v>
      </c>
      <c r="F123" s="198" t="s">
        <v>575</v>
      </c>
      <c r="G123" s="199" t="s">
        <v>134</v>
      </c>
      <c r="H123" s="200">
        <v>3</v>
      </c>
      <c r="I123" s="201"/>
      <c r="J123" s="200">
        <f>ROUND(I123*H123,1)</f>
        <v>0</v>
      </c>
      <c r="K123" s="198" t="s">
        <v>122</v>
      </c>
      <c r="L123" s="44"/>
      <c r="M123" s="202" t="s">
        <v>19</v>
      </c>
      <c r="N123" s="203" t="s">
        <v>43</v>
      </c>
      <c r="O123" s="84"/>
      <c r="P123" s="204">
        <f>O123*H123</f>
        <v>0</v>
      </c>
      <c r="Q123" s="204">
        <v>0</v>
      </c>
      <c r="R123" s="204">
        <f>Q123*H123</f>
        <v>0</v>
      </c>
      <c r="S123" s="204">
        <v>0</v>
      </c>
      <c r="T123" s="205">
        <f>S123*H123</f>
        <v>0</v>
      </c>
      <c r="U123" s="38"/>
      <c r="V123" s="38"/>
      <c r="W123" s="38"/>
      <c r="X123" s="38"/>
      <c r="Y123" s="38"/>
      <c r="Z123" s="38"/>
      <c r="AA123" s="38"/>
      <c r="AB123" s="38"/>
      <c r="AC123" s="38"/>
      <c r="AD123" s="38"/>
      <c r="AE123" s="38"/>
      <c r="AR123" s="206" t="s">
        <v>139</v>
      </c>
      <c r="AT123" s="206" t="s">
        <v>118</v>
      </c>
      <c r="AU123" s="206" t="s">
        <v>82</v>
      </c>
      <c r="AY123" s="17" t="s">
        <v>117</v>
      </c>
      <c r="BE123" s="207">
        <f>IF(N123="základní",J123,0)</f>
        <v>0</v>
      </c>
      <c r="BF123" s="207">
        <f>IF(N123="snížená",J123,0)</f>
        <v>0</v>
      </c>
      <c r="BG123" s="207">
        <f>IF(N123="zákl. přenesená",J123,0)</f>
        <v>0</v>
      </c>
      <c r="BH123" s="207">
        <f>IF(N123="sníž. přenesená",J123,0)</f>
        <v>0</v>
      </c>
      <c r="BI123" s="207">
        <f>IF(N123="nulová",J123,0)</f>
        <v>0</v>
      </c>
      <c r="BJ123" s="17" t="s">
        <v>80</v>
      </c>
      <c r="BK123" s="207">
        <f>ROUND(I123*H123,1)</f>
        <v>0</v>
      </c>
      <c r="BL123" s="17" t="s">
        <v>139</v>
      </c>
      <c r="BM123" s="206" t="s">
        <v>576</v>
      </c>
    </row>
    <row r="124" s="2" customFormat="1">
      <c r="A124" s="38"/>
      <c r="B124" s="39"/>
      <c r="C124" s="40"/>
      <c r="D124" s="208" t="s">
        <v>125</v>
      </c>
      <c r="E124" s="40"/>
      <c r="F124" s="209" t="s">
        <v>577</v>
      </c>
      <c r="G124" s="40"/>
      <c r="H124" s="40"/>
      <c r="I124" s="210"/>
      <c r="J124" s="40"/>
      <c r="K124" s="40"/>
      <c r="L124" s="44"/>
      <c r="M124" s="211"/>
      <c r="N124" s="212"/>
      <c r="O124" s="84"/>
      <c r="P124" s="84"/>
      <c r="Q124" s="84"/>
      <c r="R124" s="84"/>
      <c r="S124" s="84"/>
      <c r="T124" s="85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T124" s="17" t="s">
        <v>125</v>
      </c>
      <c r="AU124" s="17" t="s">
        <v>82</v>
      </c>
    </row>
    <row r="125" s="2" customFormat="1" ht="24.15" customHeight="1">
      <c r="A125" s="38"/>
      <c r="B125" s="39"/>
      <c r="C125" s="196" t="s">
        <v>164</v>
      </c>
      <c r="D125" s="196" t="s">
        <v>118</v>
      </c>
      <c r="E125" s="197" t="s">
        <v>578</v>
      </c>
      <c r="F125" s="198" t="s">
        <v>579</v>
      </c>
      <c r="G125" s="199" t="s">
        <v>134</v>
      </c>
      <c r="H125" s="200">
        <v>2</v>
      </c>
      <c r="I125" s="201"/>
      <c r="J125" s="200">
        <f>ROUND(I125*H125,1)</f>
        <v>0</v>
      </c>
      <c r="K125" s="198" t="s">
        <v>122</v>
      </c>
      <c r="L125" s="44"/>
      <c r="M125" s="202" t="s">
        <v>19</v>
      </c>
      <c r="N125" s="203" t="s">
        <v>43</v>
      </c>
      <c r="O125" s="84"/>
      <c r="P125" s="204">
        <f>O125*H125</f>
        <v>0</v>
      </c>
      <c r="Q125" s="204">
        <v>0</v>
      </c>
      <c r="R125" s="204">
        <f>Q125*H125</f>
        <v>0</v>
      </c>
      <c r="S125" s="204">
        <v>0</v>
      </c>
      <c r="T125" s="205">
        <f>S125*H125</f>
        <v>0</v>
      </c>
      <c r="U125" s="38"/>
      <c r="V125" s="38"/>
      <c r="W125" s="38"/>
      <c r="X125" s="38"/>
      <c r="Y125" s="38"/>
      <c r="Z125" s="38"/>
      <c r="AA125" s="38"/>
      <c r="AB125" s="38"/>
      <c r="AC125" s="38"/>
      <c r="AD125" s="38"/>
      <c r="AE125" s="38"/>
      <c r="AR125" s="206" t="s">
        <v>139</v>
      </c>
      <c r="AT125" s="206" t="s">
        <v>118</v>
      </c>
      <c r="AU125" s="206" t="s">
        <v>82</v>
      </c>
      <c r="AY125" s="17" t="s">
        <v>117</v>
      </c>
      <c r="BE125" s="207">
        <f>IF(N125="základní",J125,0)</f>
        <v>0</v>
      </c>
      <c r="BF125" s="207">
        <f>IF(N125="snížená",J125,0)</f>
        <v>0</v>
      </c>
      <c r="BG125" s="207">
        <f>IF(N125="zákl. přenesená",J125,0)</f>
        <v>0</v>
      </c>
      <c r="BH125" s="207">
        <f>IF(N125="sníž. přenesená",J125,0)</f>
        <v>0</v>
      </c>
      <c r="BI125" s="207">
        <f>IF(N125="nulová",J125,0)</f>
        <v>0</v>
      </c>
      <c r="BJ125" s="17" t="s">
        <v>80</v>
      </c>
      <c r="BK125" s="207">
        <f>ROUND(I125*H125,1)</f>
        <v>0</v>
      </c>
      <c r="BL125" s="17" t="s">
        <v>139</v>
      </c>
      <c r="BM125" s="206" t="s">
        <v>580</v>
      </c>
    </row>
    <row r="126" s="2" customFormat="1">
      <c r="A126" s="38"/>
      <c r="B126" s="39"/>
      <c r="C126" s="40"/>
      <c r="D126" s="208" t="s">
        <v>125</v>
      </c>
      <c r="E126" s="40"/>
      <c r="F126" s="209" t="s">
        <v>581</v>
      </c>
      <c r="G126" s="40"/>
      <c r="H126" s="40"/>
      <c r="I126" s="210"/>
      <c r="J126" s="40"/>
      <c r="K126" s="40"/>
      <c r="L126" s="44"/>
      <c r="M126" s="211"/>
      <c r="N126" s="212"/>
      <c r="O126" s="84"/>
      <c r="P126" s="84"/>
      <c r="Q126" s="84"/>
      <c r="R126" s="84"/>
      <c r="S126" s="84"/>
      <c r="T126" s="85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T126" s="17" t="s">
        <v>125</v>
      </c>
      <c r="AU126" s="17" t="s">
        <v>82</v>
      </c>
    </row>
    <row r="127" s="2" customFormat="1" ht="37.8" customHeight="1">
      <c r="A127" s="38"/>
      <c r="B127" s="39"/>
      <c r="C127" s="196" t="s">
        <v>230</v>
      </c>
      <c r="D127" s="196" t="s">
        <v>118</v>
      </c>
      <c r="E127" s="197" t="s">
        <v>582</v>
      </c>
      <c r="F127" s="198" t="s">
        <v>583</v>
      </c>
      <c r="G127" s="199" t="s">
        <v>134</v>
      </c>
      <c r="H127" s="200">
        <v>19</v>
      </c>
      <c r="I127" s="201"/>
      <c r="J127" s="200">
        <f>ROUND(I127*H127,1)</f>
        <v>0</v>
      </c>
      <c r="K127" s="198" t="s">
        <v>122</v>
      </c>
      <c r="L127" s="44"/>
      <c r="M127" s="202" t="s">
        <v>19</v>
      </c>
      <c r="N127" s="203" t="s">
        <v>43</v>
      </c>
      <c r="O127" s="84"/>
      <c r="P127" s="204">
        <f>O127*H127</f>
        <v>0</v>
      </c>
      <c r="Q127" s="204">
        <v>0</v>
      </c>
      <c r="R127" s="204">
        <f>Q127*H127</f>
        <v>0</v>
      </c>
      <c r="S127" s="204">
        <v>0</v>
      </c>
      <c r="T127" s="205">
        <f>S127*H127</f>
        <v>0</v>
      </c>
      <c r="U127" s="38"/>
      <c r="V127" s="38"/>
      <c r="W127" s="38"/>
      <c r="X127" s="38"/>
      <c r="Y127" s="38"/>
      <c r="Z127" s="38"/>
      <c r="AA127" s="38"/>
      <c r="AB127" s="38"/>
      <c r="AC127" s="38"/>
      <c r="AD127" s="38"/>
      <c r="AE127" s="38"/>
      <c r="AR127" s="206" t="s">
        <v>139</v>
      </c>
      <c r="AT127" s="206" t="s">
        <v>118</v>
      </c>
      <c r="AU127" s="206" t="s">
        <v>82</v>
      </c>
      <c r="AY127" s="17" t="s">
        <v>117</v>
      </c>
      <c r="BE127" s="207">
        <f>IF(N127="základní",J127,0)</f>
        <v>0</v>
      </c>
      <c r="BF127" s="207">
        <f>IF(N127="snížená",J127,0)</f>
        <v>0</v>
      </c>
      <c r="BG127" s="207">
        <f>IF(N127="zákl. přenesená",J127,0)</f>
        <v>0</v>
      </c>
      <c r="BH127" s="207">
        <f>IF(N127="sníž. přenesená",J127,0)</f>
        <v>0</v>
      </c>
      <c r="BI127" s="207">
        <f>IF(N127="nulová",J127,0)</f>
        <v>0</v>
      </c>
      <c r="BJ127" s="17" t="s">
        <v>80</v>
      </c>
      <c r="BK127" s="207">
        <f>ROUND(I127*H127,1)</f>
        <v>0</v>
      </c>
      <c r="BL127" s="17" t="s">
        <v>139</v>
      </c>
      <c r="BM127" s="206" t="s">
        <v>584</v>
      </c>
    </row>
    <row r="128" s="2" customFormat="1">
      <c r="A128" s="38"/>
      <c r="B128" s="39"/>
      <c r="C128" s="40"/>
      <c r="D128" s="208" t="s">
        <v>125</v>
      </c>
      <c r="E128" s="40"/>
      <c r="F128" s="209" t="s">
        <v>585</v>
      </c>
      <c r="G128" s="40"/>
      <c r="H128" s="40"/>
      <c r="I128" s="210"/>
      <c r="J128" s="40"/>
      <c r="K128" s="40"/>
      <c r="L128" s="44"/>
      <c r="M128" s="211"/>
      <c r="N128" s="212"/>
      <c r="O128" s="84"/>
      <c r="P128" s="84"/>
      <c r="Q128" s="84"/>
      <c r="R128" s="84"/>
      <c r="S128" s="84"/>
      <c r="T128" s="85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T128" s="17" t="s">
        <v>125</v>
      </c>
      <c r="AU128" s="17" t="s">
        <v>82</v>
      </c>
    </row>
    <row r="129" s="2" customFormat="1" ht="37.8" customHeight="1">
      <c r="A129" s="38"/>
      <c r="B129" s="39"/>
      <c r="C129" s="196" t="s">
        <v>237</v>
      </c>
      <c r="D129" s="196" t="s">
        <v>118</v>
      </c>
      <c r="E129" s="197" t="s">
        <v>586</v>
      </c>
      <c r="F129" s="198" t="s">
        <v>587</v>
      </c>
      <c r="G129" s="199" t="s">
        <v>134</v>
      </c>
      <c r="H129" s="200">
        <v>14</v>
      </c>
      <c r="I129" s="201"/>
      <c r="J129" s="200">
        <f>ROUND(I129*H129,1)</f>
        <v>0</v>
      </c>
      <c r="K129" s="198" t="s">
        <v>122</v>
      </c>
      <c r="L129" s="44"/>
      <c r="M129" s="202" t="s">
        <v>19</v>
      </c>
      <c r="N129" s="203" t="s">
        <v>43</v>
      </c>
      <c r="O129" s="84"/>
      <c r="P129" s="204">
        <f>O129*H129</f>
        <v>0</v>
      </c>
      <c r="Q129" s="204">
        <v>0</v>
      </c>
      <c r="R129" s="204">
        <f>Q129*H129</f>
        <v>0</v>
      </c>
      <c r="S129" s="204">
        <v>0</v>
      </c>
      <c r="T129" s="205">
        <f>S129*H129</f>
        <v>0</v>
      </c>
      <c r="U129" s="38"/>
      <c r="V129" s="38"/>
      <c r="W129" s="38"/>
      <c r="X129" s="38"/>
      <c r="Y129" s="38"/>
      <c r="Z129" s="38"/>
      <c r="AA129" s="38"/>
      <c r="AB129" s="38"/>
      <c r="AC129" s="38"/>
      <c r="AD129" s="38"/>
      <c r="AE129" s="38"/>
      <c r="AR129" s="206" t="s">
        <v>139</v>
      </c>
      <c r="AT129" s="206" t="s">
        <v>118</v>
      </c>
      <c r="AU129" s="206" t="s">
        <v>82</v>
      </c>
      <c r="AY129" s="17" t="s">
        <v>117</v>
      </c>
      <c r="BE129" s="207">
        <f>IF(N129="základní",J129,0)</f>
        <v>0</v>
      </c>
      <c r="BF129" s="207">
        <f>IF(N129="snížená",J129,0)</f>
        <v>0</v>
      </c>
      <c r="BG129" s="207">
        <f>IF(N129="zákl. přenesená",J129,0)</f>
        <v>0</v>
      </c>
      <c r="BH129" s="207">
        <f>IF(N129="sníž. přenesená",J129,0)</f>
        <v>0</v>
      </c>
      <c r="BI129" s="207">
        <f>IF(N129="nulová",J129,0)</f>
        <v>0</v>
      </c>
      <c r="BJ129" s="17" t="s">
        <v>80</v>
      </c>
      <c r="BK129" s="207">
        <f>ROUND(I129*H129,1)</f>
        <v>0</v>
      </c>
      <c r="BL129" s="17" t="s">
        <v>139</v>
      </c>
      <c r="BM129" s="206" t="s">
        <v>588</v>
      </c>
    </row>
    <row r="130" s="2" customFormat="1">
      <c r="A130" s="38"/>
      <c r="B130" s="39"/>
      <c r="C130" s="40"/>
      <c r="D130" s="208" t="s">
        <v>125</v>
      </c>
      <c r="E130" s="40"/>
      <c r="F130" s="209" t="s">
        <v>589</v>
      </c>
      <c r="G130" s="40"/>
      <c r="H130" s="40"/>
      <c r="I130" s="210"/>
      <c r="J130" s="40"/>
      <c r="K130" s="40"/>
      <c r="L130" s="44"/>
      <c r="M130" s="211"/>
      <c r="N130" s="212"/>
      <c r="O130" s="84"/>
      <c r="P130" s="84"/>
      <c r="Q130" s="84"/>
      <c r="R130" s="84"/>
      <c r="S130" s="84"/>
      <c r="T130" s="85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T130" s="17" t="s">
        <v>125</v>
      </c>
      <c r="AU130" s="17" t="s">
        <v>82</v>
      </c>
    </row>
    <row r="131" s="2" customFormat="1" ht="37.8" customHeight="1">
      <c r="A131" s="38"/>
      <c r="B131" s="39"/>
      <c r="C131" s="196" t="s">
        <v>242</v>
      </c>
      <c r="D131" s="196" t="s">
        <v>118</v>
      </c>
      <c r="E131" s="197" t="s">
        <v>590</v>
      </c>
      <c r="F131" s="198" t="s">
        <v>591</v>
      </c>
      <c r="G131" s="199" t="s">
        <v>134</v>
      </c>
      <c r="H131" s="200">
        <v>3</v>
      </c>
      <c r="I131" s="201"/>
      <c r="J131" s="200">
        <f>ROUND(I131*H131,1)</f>
        <v>0</v>
      </c>
      <c r="K131" s="198" t="s">
        <v>122</v>
      </c>
      <c r="L131" s="44"/>
      <c r="M131" s="202" t="s">
        <v>19</v>
      </c>
      <c r="N131" s="203" t="s">
        <v>43</v>
      </c>
      <c r="O131" s="84"/>
      <c r="P131" s="204">
        <f>O131*H131</f>
        <v>0</v>
      </c>
      <c r="Q131" s="204">
        <v>0</v>
      </c>
      <c r="R131" s="204">
        <f>Q131*H131</f>
        <v>0</v>
      </c>
      <c r="S131" s="204">
        <v>0</v>
      </c>
      <c r="T131" s="205">
        <f>S131*H131</f>
        <v>0</v>
      </c>
      <c r="U131" s="38"/>
      <c r="V131" s="38"/>
      <c r="W131" s="38"/>
      <c r="X131" s="38"/>
      <c r="Y131" s="38"/>
      <c r="Z131" s="38"/>
      <c r="AA131" s="38"/>
      <c r="AB131" s="38"/>
      <c r="AC131" s="38"/>
      <c r="AD131" s="38"/>
      <c r="AE131" s="38"/>
      <c r="AR131" s="206" t="s">
        <v>139</v>
      </c>
      <c r="AT131" s="206" t="s">
        <v>118</v>
      </c>
      <c r="AU131" s="206" t="s">
        <v>82</v>
      </c>
      <c r="AY131" s="17" t="s">
        <v>117</v>
      </c>
      <c r="BE131" s="207">
        <f>IF(N131="základní",J131,0)</f>
        <v>0</v>
      </c>
      <c r="BF131" s="207">
        <f>IF(N131="snížená",J131,0)</f>
        <v>0</v>
      </c>
      <c r="BG131" s="207">
        <f>IF(N131="zákl. přenesená",J131,0)</f>
        <v>0</v>
      </c>
      <c r="BH131" s="207">
        <f>IF(N131="sníž. přenesená",J131,0)</f>
        <v>0</v>
      </c>
      <c r="BI131" s="207">
        <f>IF(N131="nulová",J131,0)</f>
        <v>0</v>
      </c>
      <c r="BJ131" s="17" t="s">
        <v>80</v>
      </c>
      <c r="BK131" s="207">
        <f>ROUND(I131*H131,1)</f>
        <v>0</v>
      </c>
      <c r="BL131" s="17" t="s">
        <v>139</v>
      </c>
      <c r="BM131" s="206" t="s">
        <v>592</v>
      </c>
    </row>
    <row r="132" s="2" customFormat="1">
      <c r="A132" s="38"/>
      <c r="B132" s="39"/>
      <c r="C132" s="40"/>
      <c r="D132" s="208" t="s">
        <v>125</v>
      </c>
      <c r="E132" s="40"/>
      <c r="F132" s="209" t="s">
        <v>593</v>
      </c>
      <c r="G132" s="40"/>
      <c r="H132" s="40"/>
      <c r="I132" s="210"/>
      <c r="J132" s="40"/>
      <c r="K132" s="40"/>
      <c r="L132" s="44"/>
      <c r="M132" s="211"/>
      <c r="N132" s="212"/>
      <c r="O132" s="84"/>
      <c r="P132" s="84"/>
      <c r="Q132" s="84"/>
      <c r="R132" s="84"/>
      <c r="S132" s="84"/>
      <c r="T132" s="85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T132" s="17" t="s">
        <v>125</v>
      </c>
      <c r="AU132" s="17" t="s">
        <v>82</v>
      </c>
    </row>
    <row r="133" s="2" customFormat="1" ht="37.8" customHeight="1">
      <c r="A133" s="38"/>
      <c r="B133" s="39"/>
      <c r="C133" s="196" t="s">
        <v>247</v>
      </c>
      <c r="D133" s="196" t="s">
        <v>118</v>
      </c>
      <c r="E133" s="197" t="s">
        <v>594</v>
      </c>
      <c r="F133" s="198" t="s">
        <v>595</v>
      </c>
      <c r="G133" s="199" t="s">
        <v>134</v>
      </c>
      <c r="H133" s="200">
        <v>2</v>
      </c>
      <c r="I133" s="201"/>
      <c r="J133" s="200">
        <f>ROUND(I133*H133,1)</f>
        <v>0</v>
      </c>
      <c r="K133" s="198" t="s">
        <v>122</v>
      </c>
      <c r="L133" s="44"/>
      <c r="M133" s="202" t="s">
        <v>19</v>
      </c>
      <c r="N133" s="203" t="s">
        <v>43</v>
      </c>
      <c r="O133" s="84"/>
      <c r="P133" s="204">
        <f>O133*H133</f>
        <v>0</v>
      </c>
      <c r="Q133" s="204">
        <v>0</v>
      </c>
      <c r="R133" s="204">
        <f>Q133*H133</f>
        <v>0</v>
      </c>
      <c r="S133" s="204">
        <v>0</v>
      </c>
      <c r="T133" s="205">
        <f>S133*H133</f>
        <v>0</v>
      </c>
      <c r="U133" s="38"/>
      <c r="V133" s="38"/>
      <c r="W133" s="38"/>
      <c r="X133" s="38"/>
      <c r="Y133" s="38"/>
      <c r="Z133" s="38"/>
      <c r="AA133" s="38"/>
      <c r="AB133" s="38"/>
      <c r="AC133" s="38"/>
      <c r="AD133" s="38"/>
      <c r="AE133" s="38"/>
      <c r="AR133" s="206" t="s">
        <v>139</v>
      </c>
      <c r="AT133" s="206" t="s">
        <v>118</v>
      </c>
      <c r="AU133" s="206" t="s">
        <v>82</v>
      </c>
      <c r="AY133" s="17" t="s">
        <v>117</v>
      </c>
      <c r="BE133" s="207">
        <f>IF(N133="základní",J133,0)</f>
        <v>0</v>
      </c>
      <c r="BF133" s="207">
        <f>IF(N133="snížená",J133,0)</f>
        <v>0</v>
      </c>
      <c r="BG133" s="207">
        <f>IF(N133="zákl. přenesená",J133,0)</f>
        <v>0</v>
      </c>
      <c r="BH133" s="207">
        <f>IF(N133="sníž. přenesená",J133,0)</f>
        <v>0</v>
      </c>
      <c r="BI133" s="207">
        <f>IF(N133="nulová",J133,0)</f>
        <v>0</v>
      </c>
      <c r="BJ133" s="17" t="s">
        <v>80</v>
      </c>
      <c r="BK133" s="207">
        <f>ROUND(I133*H133,1)</f>
        <v>0</v>
      </c>
      <c r="BL133" s="17" t="s">
        <v>139</v>
      </c>
      <c r="BM133" s="206" t="s">
        <v>596</v>
      </c>
    </row>
    <row r="134" s="2" customFormat="1">
      <c r="A134" s="38"/>
      <c r="B134" s="39"/>
      <c r="C134" s="40"/>
      <c r="D134" s="208" t="s">
        <v>125</v>
      </c>
      <c r="E134" s="40"/>
      <c r="F134" s="209" t="s">
        <v>597</v>
      </c>
      <c r="G134" s="40"/>
      <c r="H134" s="40"/>
      <c r="I134" s="210"/>
      <c r="J134" s="40"/>
      <c r="K134" s="40"/>
      <c r="L134" s="44"/>
      <c r="M134" s="211"/>
      <c r="N134" s="212"/>
      <c r="O134" s="84"/>
      <c r="P134" s="84"/>
      <c r="Q134" s="84"/>
      <c r="R134" s="84"/>
      <c r="S134" s="84"/>
      <c r="T134" s="85"/>
      <c r="U134" s="38"/>
      <c r="V134" s="38"/>
      <c r="W134" s="38"/>
      <c r="X134" s="38"/>
      <c r="Y134" s="38"/>
      <c r="Z134" s="38"/>
      <c r="AA134" s="38"/>
      <c r="AB134" s="38"/>
      <c r="AC134" s="38"/>
      <c r="AD134" s="38"/>
      <c r="AE134" s="38"/>
      <c r="AT134" s="17" t="s">
        <v>125</v>
      </c>
      <c r="AU134" s="17" t="s">
        <v>82</v>
      </c>
    </row>
    <row r="135" s="2" customFormat="1" ht="55.5" customHeight="1">
      <c r="A135" s="38"/>
      <c r="B135" s="39"/>
      <c r="C135" s="196" t="s">
        <v>253</v>
      </c>
      <c r="D135" s="196" t="s">
        <v>118</v>
      </c>
      <c r="E135" s="197" t="s">
        <v>598</v>
      </c>
      <c r="F135" s="198" t="s">
        <v>599</v>
      </c>
      <c r="G135" s="199" t="s">
        <v>134</v>
      </c>
      <c r="H135" s="200">
        <v>361</v>
      </c>
      <c r="I135" s="201"/>
      <c r="J135" s="200">
        <f>ROUND(I135*H135,1)</f>
        <v>0</v>
      </c>
      <c r="K135" s="198" t="s">
        <v>122</v>
      </c>
      <c r="L135" s="44"/>
      <c r="M135" s="202" t="s">
        <v>19</v>
      </c>
      <c r="N135" s="203" t="s">
        <v>43</v>
      </c>
      <c r="O135" s="84"/>
      <c r="P135" s="204">
        <f>O135*H135</f>
        <v>0</v>
      </c>
      <c r="Q135" s="204">
        <v>0</v>
      </c>
      <c r="R135" s="204">
        <f>Q135*H135</f>
        <v>0</v>
      </c>
      <c r="S135" s="204">
        <v>0</v>
      </c>
      <c r="T135" s="205">
        <f>S135*H135</f>
        <v>0</v>
      </c>
      <c r="U135" s="38"/>
      <c r="V135" s="38"/>
      <c r="W135" s="38"/>
      <c r="X135" s="38"/>
      <c r="Y135" s="38"/>
      <c r="Z135" s="38"/>
      <c r="AA135" s="38"/>
      <c r="AB135" s="38"/>
      <c r="AC135" s="38"/>
      <c r="AD135" s="38"/>
      <c r="AE135" s="38"/>
      <c r="AR135" s="206" t="s">
        <v>139</v>
      </c>
      <c r="AT135" s="206" t="s">
        <v>118</v>
      </c>
      <c r="AU135" s="206" t="s">
        <v>82</v>
      </c>
      <c r="AY135" s="17" t="s">
        <v>117</v>
      </c>
      <c r="BE135" s="207">
        <f>IF(N135="základní",J135,0)</f>
        <v>0</v>
      </c>
      <c r="BF135" s="207">
        <f>IF(N135="snížená",J135,0)</f>
        <v>0</v>
      </c>
      <c r="BG135" s="207">
        <f>IF(N135="zákl. přenesená",J135,0)</f>
        <v>0</v>
      </c>
      <c r="BH135" s="207">
        <f>IF(N135="sníž. přenesená",J135,0)</f>
        <v>0</v>
      </c>
      <c r="BI135" s="207">
        <f>IF(N135="nulová",J135,0)</f>
        <v>0</v>
      </c>
      <c r="BJ135" s="17" t="s">
        <v>80</v>
      </c>
      <c r="BK135" s="207">
        <f>ROUND(I135*H135,1)</f>
        <v>0</v>
      </c>
      <c r="BL135" s="17" t="s">
        <v>139</v>
      </c>
      <c r="BM135" s="206" t="s">
        <v>600</v>
      </c>
    </row>
    <row r="136" s="2" customFormat="1">
      <c r="A136" s="38"/>
      <c r="B136" s="39"/>
      <c r="C136" s="40"/>
      <c r="D136" s="208" t="s">
        <v>125</v>
      </c>
      <c r="E136" s="40"/>
      <c r="F136" s="209" t="s">
        <v>601</v>
      </c>
      <c r="G136" s="40"/>
      <c r="H136" s="40"/>
      <c r="I136" s="210"/>
      <c r="J136" s="40"/>
      <c r="K136" s="40"/>
      <c r="L136" s="44"/>
      <c r="M136" s="211"/>
      <c r="N136" s="212"/>
      <c r="O136" s="84"/>
      <c r="P136" s="84"/>
      <c r="Q136" s="84"/>
      <c r="R136" s="84"/>
      <c r="S136" s="84"/>
      <c r="T136" s="85"/>
      <c r="U136" s="38"/>
      <c r="V136" s="38"/>
      <c r="W136" s="38"/>
      <c r="X136" s="38"/>
      <c r="Y136" s="38"/>
      <c r="Z136" s="38"/>
      <c r="AA136" s="38"/>
      <c r="AB136" s="38"/>
      <c r="AC136" s="38"/>
      <c r="AD136" s="38"/>
      <c r="AE136" s="38"/>
      <c r="AT136" s="17" t="s">
        <v>125</v>
      </c>
      <c r="AU136" s="17" t="s">
        <v>82</v>
      </c>
    </row>
    <row r="137" s="13" customFormat="1">
      <c r="A137" s="13"/>
      <c r="B137" s="226"/>
      <c r="C137" s="227"/>
      <c r="D137" s="228" t="s">
        <v>183</v>
      </c>
      <c r="E137" s="229" t="s">
        <v>19</v>
      </c>
      <c r="F137" s="230" t="s">
        <v>602</v>
      </c>
      <c r="G137" s="227"/>
      <c r="H137" s="231">
        <v>361</v>
      </c>
      <c r="I137" s="232"/>
      <c r="J137" s="227"/>
      <c r="K137" s="227"/>
      <c r="L137" s="233"/>
      <c r="M137" s="234"/>
      <c r="N137" s="235"/>
      <c r="O137" s="235"/>
      <c r="P137" s="235"/>
      <c r="Q137" s="235"/>
      <c r="R137" s="235"/>
      <c r="S137" s="235"/>
      <c r="T137" s="236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7" t="s">
        <v>183</v>
      </c>
      <c r="AU137" s="237" t="s">
        <v>82</v>
      </c>
      <c r="AV137" s="13" t="s">
        <v>82</v>
      </c>
      <c r="AW137" s="13" t="s">
        <v>33</v>
      </c>
      <c r="AX137" s="13" t="s">
        <v>72</v>
      </c>
      <c r="AY137" s="237" t="s">
        <v>117</v>
      </c>
    </row>
    <row r="138" s="2" customFormat="1" ht="55.5" customHeight="1">
      <c r="A138" s="38"/>
      <c r="B138" s="39"/>
      <c r="C138" s="196" t="s">
        <v>8</v>
      </c>
      <c r="D138" s="196" t="s">
        <v>118</v>
      </c>
      <c r="E138" s="197" t="s">
        <v>603</v>
      </c>
      <c r="F138" s="198" t="s">
        <v>604</v>
      </c>
      <c r="G138" s="199" t="s">
        <v>134</v>
      </c>
      <c r="H138" s="200">
        <v>266</v>
      </c>
      <c r="I138" s="201"/>
      <c r="J138" s="200">
        <f>ROUND(I138*H138,1)</f>
        <v>0</v>
      </c>
      <c r="K138" s="198" t="s">
        <v>122</v>
      </c>
      <c r="L138" s="44"/>
      <c r="M138" s="202" t="s">
        <v>19</v>
      </c>
      <c r="N138" s="203" t="s">
        <v>43</v>
      </c>
      <c r="O138" s="84"/>
      <c r="P138" s="204">
        <f>O138*H138</f>
        <v>0</v>
      </c>
      <c r="Q138" s="204">
        <v>0</v>
      </c>
      <c r="R138" s="204">
        <f>Q138*H138</f>
        <v>0</v>
      </c>
      <c r="S138" s="204">
        <v>0</v>
      </c>
      <c r="T138" s="205">
        <f>S138*H138</f>
        <v>0</v>
      </c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R138" s="206" t="s">
        <v>139</v>
      </c>
      <c r="AT138" s="206" t="s">
        <v>118</v>
      </c>
      <c r="AU138" s="206" t="s">
        <v>82</v>
      </c>
      <c r="AY138" s="17" t="s">
        <v>117</v>
      </c>
      <c r="BE138" s="207">
        <f>IF(N138="základní",J138,0)</f>
        <v>0</v>
      </c>
      <c r="BF138" s="207">
        <f>IF(N138="snížená",J138,0)</f>
        <v>0</v>
      </c>
      <c r="BG138" s="207">
        <f>IF(N138="zákl. přenesená",J138,0)</f>
        <v>0</v>
      </c>
      <c r="BH138" s="207">
        <f>IF(N138="sníž. přenesená",J138,0)</f>
        <v>0</v>
      </c>
      <c r="BI138" s="207">
        <f>IF(N138="nulová",J138,0)</f>
        <v>0</v>
      </c>
      <c r="BJ138" s="17" t="s">
        <v>80</v>
      </c>
      <c r="BK138" s="207">
        <f>ROUND(I138*H138,1)</f>
        <v>0</v>
      </c>
      <c r="BL138" s="17" t="s">
        <v>139</v>
      </c>
      <c r="BM138" s="206" t="s">
        <v>605</v>
      </c>
    </row>
    <row r="139" s="2" customFormat="1">
      <c r="A139" s="38"/>
      <c r="B139" s="39"/>
      <c r="C139" s="40"/>
      <c r="D139" s="208" t="s">
        <v>125</v>
      </c>
      <c r="E139" s="40"/>
      <c r="F139" s="209" t="s">
        <v>606</v>
      </c>
      <c r="G139" s="40"/>
      <c r="H139" s="40"/>
      <c r="I139" s="210"/>
      <c r="J139" s="40"/>
      <c r="K139" s="40"/>
      <c r="L139" s="44"/>
      <c r="M139" s="211"/>
      <c r="N139" s="212"/>
      <c r="O139" s="84"/>
      <c r="P139" s="84"/>
      <c r="Q139" s="84"/>
      <c r="R139" s="84"/>
      <c r="S139" s="84"/>
      <c r="T139" s="85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T139" s="17" t="s">
        <v>125</v>
      </c>
      <c r="AU139" s="17" t="s">
        <v>82</v>
      </c>
    </row>
    <row r="140" s="13" customFormat="1">
      <c r="A140" s="13"/>
      <c r="B140" s="226"/>
      <c r="C140" s="227"/>
      <c r="D140" s="228" t="s">
        <v>183</v>
      </c>
      <c r="E140" s="229" t="s">
        <v>19</v>
      </c>
      <c r="F140" s="230" t="s">
        <v>607</v>
      </c>
      <c r="G140" s="227"/>
      <c r="H140" s="231">
        <v>266</v>
      </c>
      <c r="I140" s="232"/>
      <c r="J140" s="227"/>
      <c r="K140" s="227"/>
      <c r="L140" s="233"/>
      <c r="M140" s="234"/>
      <c r="N140" s="235"/>
      <c r="O140" s="235"/>
      <c r="P140" s="235"/>
      <c r="Q140" s="235"/>
      <c r="R140" s="235"/>
      <c r="S140" s="235"/>
      <c r="T140" s="236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37" t="s">
        <v>183</v>
      </c>
      <c r="AU140" s="237" t="s">
        <v>82</v>
      </c>
      <c r="AV140" s="13" t="s">
        <v>82</v>
      </c>
      <c r="AW140" s="13" t="s">
        <v>33</v>
      </c>
      <c r="AX140" s="13" t="s">
        <v>72</v>
      </c>
      <c r="AY140" s="237" t="s">
        <v>117</v>
      </c>
    </row>
    <row r="141" s="2" customFormat="1" ht="55.5" customHeight="1">
      <c r="A141" s="38"/>
      <c r="B141" s="39"/>
      <c r="C141" s="196" t="s">
        <v>265</v>
      </c>
      <c r="D141" s="196" t="s">
        <v>118</v>
      </c>
      <c r="E141" s="197" t="s">
        <v>608</v>
      </c>
      <c r="F141" s="198" t="s">
        <v>609</v>
      </c>
      <c r="G141" s="199" t="s">
        <v>134</v>
      </c>
      <c r="H141" s="200">
        <v>57</v>
      </c>
      <c r="I141" s="201"/>
      <c r="J141" s="200">
        <f>ROUND(I141*H141,1)</f>
        <v>0</v>
      </c>
      <c r="K141" s="198" t="s">
        <v>122</v>
      </c>
      <c r="L141" s="44"/>
      <c r="M141" s="202" t="s">
        <v>19</v>
      </c>
      <c r="N141" s="203" t="s">
        <v>43</v>
      </c>
      <c r="O141" s="84"/>
      <c r="P141" s="204">
        <f>O141*H141</f>
        <v>0</v>
      </c>
      <c r="Q141" s="204">
        <v>0</v>
      </c>
      <c r="R141" s="204">
        <f>Q141*H141</f>
        <v>0</v>
      </c>
      <c r="S141" s="204">
        <v>0</v>
      </c>
      <c r="T141" s="205">
        <f>S141*H141</f>
        <v>0</v>
      </c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R141" s="206" t="s">
        <v>139</v>
      </c>
      <c r="AT141" s="206" t="s">
        <v>118</v>
      </c>
      <c r="AU141" s="206" t="s">
        <v>82</v>
      </c>
      <c r="AY141" s="17" t="s">
        <v>117</v>
      </c>
      <c r="BE141" s="207">
        <f>IF(N141="základní",J141,0)</f>
        <v>0</v>
      </c>
      <c r="BF141" s="207">
        <f>IF(N141="snížená",J141,0)</f>
        <v>0</v>
      </c>
      <c r="BG141" s="207">
        <f>IF(N141="zákl. přenesená",J141,0)</f>
        <v>0</v>
      </c>
      <c r="BH141" s="207">
        <f>IF(N141="sníž. přenesená",J141,0)</f>
        <v>0</v>
      </c>
      <c r="BI141" s="207">
        <f>IF(N141="nulová",J141,0)</f>
        <v>0</v>
      </c>
      <c r="BJ141" s="17" t="s">
        <v>80</v>
      </c>
      <c r="BK141" s="207">
        <f>ROUND(I141*H141,1)</f>
        <v>0</v>
      </c>
      <c r="BL141" s="17" t="s">
        <v>139</v>
      </c>
      <c r="BM141" s="206" t="s">
        <v>610</v>
      </c>
    </row>
    <row r="142" s="2" customFormat="1">
      <c r="A142" s="38"/>
      <c r="B142" s="39"/>
      <c r="C142" s="40"/>
      <c r="D142" s="208" t="s">
        <v>125</v>
      </c>
      <c r="E142" s="40"/>
      <c r="F142" s="209" t="s">
        <v>611</v>
      </c>
      <c r="G142" s="40"/>
      <c r="H142" s="40"/>
      <c r="I142" s="210"/>
      <c r="J142" s="40"/>
      <c r="K142" s="40"/>
      <c r="L142" s="44"/>
      <c r="M142" s="211"/>
      <c r="N142" s="212"/>
      <c r="O142" s="84"/>
      <c r="P142" s="84"/>
      <c r="Q142" s="84"/>
      <c r="R142" s="84"/>
      <c r="S142" s="84"/>
      <c r="T142" s="85"/>
      <c r="U142" s="38"/>
      <c r="V142" s="38"/>
      <c r="W142" s="38"/>
      <c r="X142" s="38"/>
      <c r="Y142" s="38"/>
      <c r="Z142" s="38"/>
      <c r="AA142" s="38"/>
      <c r="AB142" s="38"/>
      <c r="AC142" s="38"/>
      <c r="AD142" s="38"/>
      <c r="AE142" s="38"/>
      <c r="AT142" s="17" t="s">
        <v>125</v>
      </c>
      <c r="AU142" s="17" t="s">
        <v>82</v>
      </c>
    </row>
    <row r="143" s="13" customFormat="1">
      <c r="A143" s="13"/>
      <c r="B143" s="226"/>
      <c r="C143" s="227"/>
      <c r="D143" s="228" t="s">
        <v>183</v>
      </c>
      <c r="E143" s="229" t="s">
        <v>19</v>
      </c>
      <c r="F143" s="230" t="s">
        <v>612</v>
      </c>
      <c r="G143" s="227"/>
      <c r="H143" s="231">
        <v>57</v>
      </c>
      <c r="I143" s="232"/>
      <c r="J143" s="227"/>
      <c r="K143" s="227"/>
      <c r="L143" s="233"/>
      <c r="M143" s="234"/>
      <c r="N143" s="235"/>
      <c r="O143" s="235"/>
      <c r="P143" s="235"/>
      <c r="Q143" s="235"/>
      <c r="R143" s="235"/>
      <c r="S143" s="235"/>
      <c r="T143" s="236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37" t="s">
        <v>183</v>
      </c>
      <c r="AU143" s="237" t="s">
        <v>82</v>
      </c>
      <c r="AV143" s="13" t="s">
        <v>82</v>
      </c>
      <c r="AW143" s="13" t="s">
        <v>33</v>
      </c>
      <c r="AX143" s="13" t="s">
        <v>72</v>
      </c>
      <c r="AY143" s="237" t="s">
        <v>117</v>
      </c>
    </row>
    <row r="144" s="2" customFormat="1" ht="55.5" customHeight="1">
      <c r="A144" s="38"/>
      <c r="B144" s="39"/>
      <c r="C144" s="196" t="s">
        <v>269</v>
      </c>
      <c r="D144" s="196" t="s">
        <v>118</v>
      </c>
      <c r="E144" s="197" t="s">
        <v>613</v>
      </c>
      <c r="F144" s="198" t="s">
        <v>614</v>
      </c>
      <c r="G144" s="199" t="s">
        <v>134</v>
      </c>
      <c r="H144" s="200">
        <v>38</v>
      </c>
      <c r="I144" s="201"/>
      <c r="J144" s="200">
        <f>ROUND(I144*H144,1)</f>
        <v>0</v>
      </c>
      <c r="K144" s="198" t="s">
        <v>122</v>
      </c>
      <c r="L144" s="44"/>
      <c r="M144" s="202" t="s">
        <v>19</v>
      </c>
      <c r="N144" s="203" t="s">
        <v>43</v>
      </c>
      <c r="O144" s="84"/>
      <c r="P144" s="204">
        <f>O144*H144</f>
        <v>0</v>
      </c>
      <c r="Q144" s="204">
        <v>0</v>
      </c>
      <c r="R144" s="204">
        <f>Q144*H144</f>
        <v>0</v>
      </c>
      <c r="S144" s="204">
        <v>0</v>
      </c>
      <c r="T144" s="205">
        <f>S144*H144</f>
        <v>0</v>
      </c>
      <c r="U144" s="38"/>
      <c r="V144" s="38"/>
      <c r="W144" s="38"/>
      <c r="X144" s="38"/>
      <c r="Y144" s="38"/>
      <c r="Z144" s="38"/>
      <c r="AA144" s="38"/>
      <c r="AB144" s="38"/>
      <c r="AC144" s="38"/>
      <c r="AD144" s="38"/>
      <c r="AE144" s="38"/>
      <c r="AR144" s="206" t="s">
        <v>139</v>
      </c>
      <c r="AT144" s="206" t="s">
        <v>118</v>
      </c>
      <c r="AU144" s="206" t="s">
        <v>82</v>
      </c>
      <c r="AY144" s="17" t="s">
        <v>117</v>
      </c>
      <c r="BE144" s="207">
        <f>IF(N144="základní",J144,0)</f>
        <v>0</v>
      </c>
      <c r="BF144" s="207">
        <f>IF(N144="snížená",J144,0)</f>
        <v>0</v>
      </c>
      <c r="BG144" s="207">
        <f>IF(N144="zákl. přenesená",J144,0)</f>
        <v>0</v>
      </c>
      <c r="BH144" s="207">
        <f>IF(N144="sníž. přenesená",J144,0)</f>
        <v>0</v>
      </c>
      <c r="BI144" s="207">
        <f>IF(N144="nulová",J144,0)</f>
        <v>0</v>
      </c>
      <c r="BJ144" s="17" t="s">
        <v>80</v>
      </c>
      <c r="BK144" s="207">
        <f>ROUND(I144*H144,1)</f>
        <v>0</v>
      </c>
      <c r="BL144" s="17" t="s">
        <v>139</v>
      </c>
      <c r="BM144" s="206" t="s">
        <v>615</v>
      </c>
    </row>
    <row r="145" s="2" customFormat="1">
      <c r="A145" s="38"/>
      <c r="B145" s="39"/>
      <c r="C145" s="40"/>
      <c r="D145" s="208" t="s">
        <v>125</v>
      </c>
      <c r="E145" s="40"/>
      <c r="F145" s="209" t="s">
        <v>616</v>
      </c>
      <c r="G145" s="40"/>
      <c r="H145" s="40"/>
      <c r="I145" s="210"/>
      <c r="J145" s="40"/>
      <c r="K145" s="40"/>
      <c r="L145" s="44"/>
      <c r="M145" s="211"/>
      <c r="N145" s="212"/>
      <c r="O145" s="84"/>
      <c r="P145" s="84"/>
      <c r="Q145" s="84"/>
      <c r="R145" s="84"/>
      <c r="S145" s="84"/>
      <c r="T145" s="85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T145" s="17" t="s">
        <v>125</v>
      </c>
      <c r="AU145" s="17" t="s">
        <v>82</v>
      </c>
    </row>
    <row r="146" s="13" customFormat="1">
      <c r="A146" s="13"/>
      <c r="B146" s="226"/>
      <c r="C146" s="227"/>
      <c r="D146" s="228" t="s">
        <v>183</v>
      </c>
      <c r="E146" s="229" t="s">
        <v>19</v>
      </c>
      <c r="F146" s="230" t="s">
        <v>617</v>
      </c>
      <c r="G146" s="227"/>
      <c r="H146" s="231">
        <v>38</v>
      </c>
      <c r="I146" s="232"/>
      <c r="J146" s="227"/>
      <c r="K146" s="227"/>
      <c r="L146" s="233"/>
      <c r="M146" s="234"/>
      <c r="N146" s="235"/>
      <c r="O146" s="235"/>
      <c r="P146" s="235"/>
      <c r="Q146" s="235"/>
      <c r="R146" s="235"/>
      <c r="S146" s="235"/>
      <c r="T146" s="236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T146" s="237" t="s">
        <v>183</v>
      </c>
      <c r="AU146" s="237" t="s">
        <v>82</v>
      </c>
      <c r="AV146" s="13" t="s">
        <v>82</v>
      </c>
      <c r="AW146" s="13" t="s">
        <v>33</v>
      </c>
      <c r="AX146" s="13" t="s">
        <v>72</v>
      </c>
      <c r="AY146" s="237" t="s">
        <v>117</v>
      </c>
    </row>
    <row r="147" s="2" customFormat="1" ht="33" customHeight="1">
      <c r="A147" s="38"/>
      <c r="B147" s="39"/>
      <c r="C147" s="196" t="s">
        <v>274</v>
      </c>
      <c r="D147" s="196" t="s">
        <v>118</v>
      </c>
      <c r="E147" s="197" t="s">
        <v>618</v>
      </c>
      <c r="F147" s="198" t="s">
        <v>619</v>
      </c>
      <c r="G147" s="199" t="s">
        <v>180</v>
      </c>
      <c r="H147" s="200">
        <v>136</v>
      </c>
      <c r="I147" s="201"/>
      <c r="J147" s="200">
        <f>ROUND(I147*H147,1)</f>
        <v>0</v>
      </c>
      <c r="K147" s="198" t="s">
        <v>122</v>
      </c>
      <c r="L147" s="44"/>
      <c r="M147" s="202" t="s">
        <v>19</v>
      </c>
      <c r="N147" s="203" t="s">
        <v>43</v>
      </c>
      <c r="O147" s="84"/>
      <c r="P147" s="204">
        <f>O147*H147</f>
        <v>0</v>
      </c>
      <c r="Q147" s="204">
        <v>0</v>
      </c>
      <c r="R147" s="204">
        <f>Q147*H147</f>
        <v>0</v>
      </c>
      <c r="S147" s="204">
        <v>0</v>
      </c>
      <c r="T147" s="205">
        <f>S147*H147</f>
        <v>0</v>
      </c>
      <c r="U147" s="38"/>
      <c r="V147" s="38"/>
      <c r="W147" s="38"/>
      <c r="X147" s="38"/>
      <c r="Y147" s="38"/>
      <c r="Z147" s="38"/>
      <c r="AA147" s="38"/>
      <c r="AB147" s="38"/>
      <c r="AC147" s="38"/>
      <c r="AD147" s="38"/>
      <c r="AE147" s="38"/>
      <c r="AR147" s="206" t="s">
        <v>139</v>
      </c>
      <c r="AT147" s="206" t="s">
        <v>118</v>
      </c>
      <c r="AU147" s="206" t="s">
        <v>82</v>
      </c>
      <c r="AY147" s="17" t="s">
        <v>117</v>
      </c>
      <c r="BE147" s="207">
        <f>IF(N147="základní",J147,0)</f>
        <v>0</v>
      </c>
      <c r="BF147" s="207">
        <f>IF(N147="snížená",J147,0)</f>
        <v>0</v>
      </c>
      <c r="BG147" s="207">
        <f>IF(N147="zákl. přenesená",J147,0)</f>
        <v>0</v>
      </c>
      <c r="BH147" s="207">
        <f>IF(N147="sníž. přenesená",J147,0)</f>
        <v>0</v>
      </c>
      <c r="BI147" s="207">
        <f>IF(N147="nulová",J147,0)</f>
        <v>0</v>
      </c>
      <c r="BJ147" s="17" t="s">
        <v>80</v>
      </c>
      <c r="BK147" s="207">
        <f>ROUND(I147*H147,1)</f>
        <v>0</v>
      </c>
      <c r="BL147" s="17" t="s">
        <v>139</v>
      </c>
      <c r="BM147" s="206" t="s">
        <v>620</v>
      </c>
    </row>
    <row r="148" s="2" customFormat="1">
      <c r="A148" s="38"/>
      <c r="B148" s="39"/>
      <c r="C148" s="40"/>
      <c r="D148" s="208" t="s">
        <v>125</v>
      </c>
      <c r="E148" s="40"/>
      <c r="F148" s="209" t="s">
        <v>621</v>
      </c>
      <c r="G148" s="40"/>
      <c r="H148" s="40"/>
      <c r="I148" s="210"/>
      <c r="J148" s="40"/>
      <c r="K148" s="40"/>
      <c r="L148" s="44"/>
      <c r="M148" s="211"/>
      <c r="N148" s="212"/>
      <c r="O148" s="84"/>
      <c r="P148" s="84"/>
      <c r="Q148" s="84"/>
      <c r="R148" s="84"/>
      <c r="S148" s="84"/>
      <c r="T148" s="85"/>
      <c r="U148" s="38"/>
      <c r="V148" s="38"/>
      <c r="W148" s="38"/>
      <c r="X148" s="38"/>
      <c r="Y148" s="38"/>
      <c r="Z148" s="38"/>
      <c r="AA148" s="38"/>
      <c r="AB148" s="38"/>
      <c r="AC148" s="38"/>
      <c r="AD148" s="38"/>
      <c r="AE148" s="38"/>
      <c r="AT148" s="17" t="s">
        <v>125</v>
      </c>
      <c r="AU148" s="17" t="s">
        <v>82</v>
      </c>
    </row>
    <row r="149" s="15" customFormat="1">
      <c r="A149" s="15"/>
      <c r="B149" s="249"/>
      <c r="C149" s="250"/>
      <c r="D149" s="228" t="s">
        <v>183</v>
      </c>
      <c r="E149" s="251" t="s">
        <v>19</v>
      </c>
      <c r="F149" s="252" t="s">
        <v>440</v>
      </c>
      <c r="G149" s="250"/>
      <c r="H149" s="251" t="s">
        <v>19</v>
      </c>
      <c r="I149" s="253"/>
      <c r="J149" s="250"/>
      <c r="K149" s="250"/>
      <c r="L149" s="254"/>
      <c r="M149" s="255"/>
      <c r="N149" s="256"/>
      <c r="O149" s="256"/>
      <c r="P149" s="256"/>
      <c r="Q149" s="256"/>
      <c r="R149" s="256"/>
      <c r="S149" s="256"/>
      <c r="T149" s="257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15"/>
      <c r="AT149" s="258" t="s">
        <v>183</v>
      </c>
      <c r="AU149" s="258" t="s">
        <v>82</v>
      </c>
      <c r="AV149" s="15" t="s">
        <v>80</v>
      </c>
      <c r="AW149" s="15" t="s">
        <v>33</v>
      </c>
      <c r="AX149" s="15" t="s">
        <v>72</v>
      </c>
      <c r="AY149" s="258" t="s">
        <v>117</v>
      </c>
    </row>
    <row r="150" s="13" customFormat="1">
      <c r="A150" s="13"/>
      <c r="B150" s="226"/>
      <c r="C150" s="227"/>
      <c r="D150" s="228" t="s">
        <v>183</v>
      </c>
      <c r="E150" s="229" t="s">
        <v>19</v>
      </c>
      <c r="F150" s="230" t="s">
        <v>8</v>
      </c>
      <c r="G150" s="227"/>
      <c r="H150" s="231">
        <v>15</v>
      </c>
      <c r="I150" s="232"/>
      <c r="J150" s="227"/>
      <c r="K150" s="227"/>
      <c r="L150" s="233"/>
      <c r="M150" s="234"/>
      <c r="N150" s="235"/>
      <c r="O150" s="235"/>
      <c r="P150" s="235"/>
      <c r="Q150" s="235"/>
      <c r="R150" s="235"/>
      <c r="S150" s="235"/>
      <c r="T150" s="236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7" t="s">
        <v>183</v>
      </c>
      <c r="AU150" s="237" t="s">
        <v>82</v>
      </c>
      <c r="AV150" s="13" t="s">
        <v>82</v>
      </c>
      <c r="AW150" s="13" t="s">
        <v>33</v>
      </c>
      <c r="AX150" s="13" t="s">
        <v>72</v>
      </c>
      <c r="AY150" s="237" t="s">
        <v>117</v>
      </c>
    </row>
    <row r="151" s="15" customFormat="1">
      <c r="A151" s="15"/>
      <c r="B151" s="249"/>
      <c r="C151" s="250"/>
      <c r="D151" s="228" t="s">
        <v>183</v>
      </c>
      <c r="E151" s="251" t="s">
        <v>19</v>
      </c>
      <c r="F151" s="252" t="s">
        <v>380</v>
      </c>
      <c r="G151" s="250"/>
      <c r="H151" s="251" t="s">
        <v>19</v>
      </c>
      <c r="I151" s="253"/>
      <c r="J151" s="250"/>
      <c r="K151" s="250"/>
      <c r="L151" s="254"/>
      <c r="M151" s="255"/>
      <c r="N151" s="256"/>
      <c r="O151" s="256"/>
      <c r="P151" s="256"/>
      <c r="Q151" s="256"/>
      <c r="R151" s="256"/>
      <c r="S151" s="256"/>
      <c r="T151" s="257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15"/>
      <c r="AT151" s="258" t="s">
        <v>183</v>
      </c>
      <c r="AU151" s="258" t="s">
        <v>82</v>
      </c>
      <c r="AV151" s="15" t="s">
        <v>80</v>
      </c>
      <c r="AW151" s="15" t="s">
        <v>33</v>
      </c>
      <c r="AX151" s="15" t="s">
        <v>72</v>
      </c>
      <c r="AY151" s="258" t="s">
        <v>117</v>
      </c>
    </row>
    <row r="152" s="13" customFormat="1">
      <c r="A152" s="13"/>
      <c r="B152" s="226"/>
      <c r="C152" s="227"/>
      <c r="D152" s="228" t="s">
        <v>183</v>
      </c>
      <c r="E152" s="229" t="s">
        <v>19</v>
      </c>
      <c r="F152" s="230" t="s">
        <v>622</v>
      </c>
      <c r="G152" s="227"/>
      <c r="H152" s="231">
        <v>68</v>
      </c>
      <c r="I152" s="232"/>
      <c r="J152" s="227"/>
      <c r="K152" s="227"/>
      <c r="L152" s="233"/>
      <c r="M152" s="234"/>
      <c r="N152" s="235"/>
      <c r="O152" s="235"/>
      <c r="P152" s="235"/>
      <c r="Q152" s="235"/>
      <c r="R152" s="235"/>
      <c r="S152" s="235"/>
      <c r="T152" s="236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7" t="s">
        <v>183</v>
      </c>
      <c r="AU152" s="237" t="s">
        <v>82</v>
      </c>
      <c r="AV152" s="13" t="s">
        <v>82</v>
      </c>
      <c r="AW152" s="13" t="s">
        <v>33</v>
      </c>
      <c r="AX152" s="13" t="s">
        <v>72</v>
      </c>
      <c r="AY152" s="237" t="s">
        <v>117</v>
      </c>
    </row>
    <row r="153" s="15" customFormat="1">
      <c r="A153" s="15"/>
      <c r="B153" s="249"/>
      <c r="C153" s="250"/>
      <c r="D153" s="228" t="s">
        <v>183</v>
      </c>
      <c r="E153" s="251" t="s">
        <v>19</v>
      </c>
      <c r="F153" s="252" t="s">
        <v>382</v>
      </c>
      <c r="G153" s="250"/>
      <c r="H153" s="251" t="s">
        <v>19</v>
      </c>
      <c r="I153" s="253"/>
      <c r="J153" s="250"/>
      <c r="K153" s="250"/>
      <c r="L153" s="254"/>
      <c r="M153" s="255"/>
      <c r="N153" s="256"/>
      <c r="O153" s="256"/>
      <c r="P153" s="256"/>
      <c r="Q153" s="256"/>
      <c r="R153" s="256"/>
      <c r="S153" s="256"/>
      <c r="T153" s="257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15"/>
      <c r="AT153" s="258" t="s">
        <v>183</v>
      </c>
      <c r="AU153" s="258" t="s">
        <v>82</v>
      </c>
      <c r="AV153" s="15" t="s">
        <v>80</v>
      </c>
      <c r="AW153" s="15" t="s">
        <v>33</v>
      </c>
      <c r="AX153" s="15" t="s">
        <v>72</v>
      </c>
      <c r="AY153" s="258" t="s">
        <v>117</v>
      </c>
    </row>
    <row r="154" s="13" customFormat="1">
      <c r="A154" s="13"/>
      <c r="B154" s="226"/>
      <c r="C154" s="227"/>
      <c r="D154" s="228" t="s">
        <v>183</v>
      </c>
      <c r="E154" s="229" t="s">
        <v>19</v>
      </c>
      <c r="F154" s="230" t="s">
        <v>623</v>
      </c>
      <c r="G154" s="227"/>
      <c r="H154" s="231">
        <v>53</v>
      </c>
      <c r="I154" s="232"/>
      <c r="J154" s="227"/>
      <c r="K154" s="227"/>
      <c r="L154" s="233"/>
      <c r="M154" s="234"/>
      <c r="N154" s="235"/>
      <c r="O154" s="235"/>
      <c r="P154" s="235"/>
      <c r="Q154" s="235"/>
      <c r="R154" s="235"/>
      <c r="S154" s="235"/>
      <c r="T154" s="236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37" t="s">
        <v>183</v>
      </c>
      <c r="AU154" s="237" t="s">
        <v>82</v>
      </c>
      <c r="AV154" s="13" t="s">
        <v>82</v>
      </c>
      <c r="AW154" s="13" t="s">
        <v>33</v>
      </c>
      <c r="AX154" s="13" t="s">
        <v>72</v>
      </c>
      <c r="AY154" s="237" t="s">
        <v>117</v>
      </c>
    </row>
    <row r="155" s="2" customFormat="1" ht="16.5" customHeight="1">
      <c r="A155" s="38"/>
      <c r="B155" s="39"/>
      <c r="C155" s="259" t="s">
        <v>278</v>
      </c>
      <c r="D155" s="259" t="s">
        <v>202</v>
      </c>
      <c r="E155" s="260" t="s">
        <v>624</v>
      </c>
      <c r="F155" s="261" t="s">
        <v>625</v>
      </c>
      <c r="G155" s="262" t="s">
        <v>205</v>
      </c>
      <c r="H155" s="263">
        <v>39.780000000000001</v>
      </c>
      <c r="I155" s="264"/>
      <c r="J155" s="263">
        <f>ROUND(I155*H155,1)</f>
        <v>0</v>
      </c>
      <c r="K155" s="261" t="s">
        <v>122</v>
      </c>
      <c r="L155" s="265"/>
      <c r="M155" s="266" t="s">
        <v>19</v>
      </c>
      <c r="N155" s="267" t="s">
        <v>43</v>
      </c>
      <c r="O155" s="84"/>
      <c r="P155" s="204">
        <f>O155*H155</f>
        <v>0</v>
      </c>
      <c r="Q155" s="204">
        <v>1</v>
      </c>
      <c r="R155" s="204">
        <f>Q155*H155</f>
        <v>39.780000000000001</v>
      </c>
      <c r="S155" s="204">
        <v>0</v>
      </c>
      <c r="T155" s="205">
        <f>S155*H155</f>
        <v>0</v>
      </c>
      <c r="U155" s="38"/>
      <c r="V155" s="38"/>
      <c r="W155" s="38"/>
      <c r="X155" s="38"/>
      <c r="Y155" s="38"/>
      <c r="Z155" s="38"/>
      <c r="AA155" s="38"/>
      <c r="AB155" s="38"/>
      <c r="AC155" s="38"/>
      <c r="AD155" s="38"/>
      <c r="AE155" s="38"/>
      <c r="AR155" s="206" t="s">
        <v>493</v>
      </c>
      <c r="AT155" s="206" t="s">
        <v>202</v>
      </c>
      <c r="AU155" s="206" t="s">
        <v>82</v>
      </c>
      <c r="AY155" s="17" t="s">
        <v>117</v>
      </c>
      <c r="BE155" s="207">
        <f>IF(N155="základní",J155,0)</f>
        <v>0</v>
      </c>
      <c r="BF155" s="207">
        <f>IF(N155="snížená",J155,0)</f>
        <v>0</v>
      </c>
      <c r="BG155" s="207">
        <f>IF(N155="zákl. přenesená",J155,0)</f>
        <v>0</v>
      </c>
      <c r="BH155" s="207">
        <f>IF(N155="sníž. přenesená",J155,0)</f>
        <v>0</v>
      </c>
      <c r="BI155" s="207">
        <f>IF(N155="nulová",J155,0)</f>
        <v>0</v>
      </c>
      <c r="BJ155" s="17" t="s">
        <v>80</v>
      </c>
      <c r="BK155" s="207">
        <f>ROUND(I155*H155,1)</f>
        <v>0</v>
      </c>
      <c r="BL155" s="17" t="s">
        <v>494</v>
      </c>
      <c r="BM155" s="206" t="s">
        <v>626</v>
      </c>
    </row>
    <row r="156" s="13" customFormat="1">
      <c r="A156" s="13"/>
      <c r="B156" s="226"/>
      <c r="C156" s="227"/>
      <c r="D156" s="228" t="s">
        <v>183</v>
      </c>
      <c r="E156" s="229" t="s">
        <v>19</v>
      </c>
      <c r="F156" s="230" t="s">
        <v>627</v>
      </c>
      <c r="G156" s="227"/>
      <c r="H156" s="231">
        <v>39.780000000000001</v>
      </c>
      <c r="I156" s="232"/>
      <c r="J156" s="227"/>
      <c r="K156" s="227"/>
      <c r="L156" s="233"/>
      <c r="M156" s="234"/>
      <c r="N156" s="235"/>
      <c r="O156" s="235"/>
      <c r="P156" s="235"/>
      <c r="Q156" s="235"/>
      <c r="R156" s="235"/>
      <c r="S156" s="235"/>
      <c r="T156" s="236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7" t="s">
        <v>183</v>
      </c>
      <c r="AU156" s="237" t="s">
        <v>82</v>
      </c>
      <c r="AV156" s="13" t="s">
        <v>82</v>
      </c>
      <c r="AW156" s="13" t="s">
        <v>33</v>
      </c>
      <c r="AX156" s="13" t="s">
        <v>72</v>
      </c>
      <c r="AY156" s="237" t="s">
        <v>117</v>
      </c>
    </row>
    <row r="157" s="2" customFormat="1" ht="37.8" customHeight="1">
      <c r="A157" s="38"/>
      <c r="B157" s="39"/>
      <c r="C157" s="196" t="s">
        <v>283</v>
      </c>
      <c r="D157" s="196" t="s">
        <v>118</v>
      </c>
      <c r="E157" s="197" t="s">
        <v>628</v>
      </c>
      <c r="F157" s="198" t="s">
        <v>629</v>
      </c>
      <c r="G157" s="199" t="s">
        <v>134</v>
      </c>
      <c r="H157" s="200">
        <v>350</v>
      </c>
      <c r="I157" s="201"/>
      <c r="J157" s="200">
        <f>ROUND(I157*H157,1)</f>
        <v>0</v>
      </c>
      <c r="K157" s="198" t="s">
        <v>122</v>
      </c>
      <c r="L157" s="44"/>
      <c r="M157" s="202" t="s">
        <v>19</v>
      </c>
      <c r="N157" s="203" t="s">
        <v>43</v>
      </c>
      <c r="O157" s="84"/>
      <c r="P157" s="204">
        <f>O157*H157</f>
        <v>0</v>
      </c>
      <c r="Q157" s="204">
        <v>0</v>
      </c>
      <c r="R157" s="204">
        <f>Q157*H157</f>
        <v>0</v>
      </c>
      <c r="S157" s="204">
        <v>0</v>
      </c>
      <c r="T157" s="205">
        <f>S157*H157</f>
        <v>0</v>
      </c>
      <c r="U157" s="38"/>
      <c r="V157" s="38"/>
      <c r="W157" s="38"/>
      <c r="X157" s="38"/>
      <c r="Y157" s="38"/>
      <c r="Z157" s="38"/>
      <c r="AA157" s="38"/>
      <c r="AB157" s="38"/>
      <c r="AC157" s="38"/>
      <c r="AD157" s="38"/>
      <c r="AE157" s="38"/>
      <c r="AR157" s="206" t="s">
        <v>139</v>
      </c>
      <c r="AT157" s="206" t="s">
        <v>118</v>
      </c>
      <c r="AU157" s="206" t="s">
        <v>82</v>
      </c>
      <c r="AY157" s="17" t="s">
        <v>117</v>
      </c>
      <c r="BE157" s="207">
        <f>IF(N157="základní",J157,0)</f>
        <v>0</v>
      </c>
      <c r="BF157" s="207">
        <f>IF(N157="snížená",J157,0)</f>
        <v>0</v>
      </c>
      <c r="BG157" s="207">
        <f>IF(N157="zákl. přenesená",J157,0)</f>
        <v>0</v>
      </c>
      <c r="BH157" s="207">
        <f>IF(N157="sníž. přenesená",J157,0)</f>
        <v>0</v>
      </c>
      <c r="BI157" s="207">
        <f>IF(N157="nulová",J157,0)</f>
        <v>0</v>
      </c>
      <c r="BJ157" s="17" t="s">
        <v>80</v>
      </c>
      <c r="BK157" s="207">
        <f>ROUND(I157*H157,1)</f>
        <v>0</v>
      </c>
      <c r="BL157" s="17" t="s">
        <v>139</v>
      </c>
      <c r="BM157" s="206" t="s">
        <v>630</v>
      </c>
    </row>
    <row r="158" s="2" customFormat="1">
      <c r="A158" s="38"/>
      <c r="B158" s="39"/>
      <c r="C158" s="40"/>
      <c r="D158" s="208" t="s">
        <v>125</v>
      </c>
      <c r="E158" s="40"/>
      <c r="F158" s="209" t="s">
        <v>631</v>
      </c>
      <c r="G158" s="40"/>
      <c r="H158" s="40"/>
      <c r="I158" s="210"/>
      <c r="J158" s="40"/>
      <c r="K158" s="40"/>
      <c r="L158" s="44"/>
      <c r="M158" s="211"/>
      <c r="N158" s="212"/>
      <c r="O158" s="84"/>
      <c r="P158" s="84"/>
      <c r="Q158" s="84"/>
      <c r="R158" s="84"/>
      <c r="S158" s="84"/>
      <c r="T158" s="85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T158" s="17" t="s">
        <v>125</v>
      </c>
      <c r="AU158" s="17" t="s">
        <v>82</v>
      </c>
    </row>
    <row r="159" s="13" customFormat="1">
      <c r="A159" s="13"/>
      <c r="B159" s="226"/>
      <c r="C159" s="227"/>
      <c r="D159" s="228" t="s">
        <v>183</v>
      </c>
      <c r="E159" s="229" t="s">
        <v>19</v>
      </c>
      <c r="F159" s="230" t="s">
        <v>632</v>
      </c>
      <c r="G159" s="227"/>
      <c r="H159" s="231">
        <v>350</v>
      </c>
      <c r="I159" s="232"/>
      <c r="J159" s="227"/>
      <c r="K159" s="227"/>
      <c r="L159" s="233"/>
      <c r="M159" s="234"/>
      <c r="N159" s="235"/>
      <c r="O159" s="235"/>
      <c r="P159" s="235"/>
      <c r="Q159" s="235"/>
      <c r="R159" s="235"/>
      <c r="S159" s="235"/>
      <c r="T159" s="236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T159" s="237" t="s">
        <v>183</v>
      </c>
      <c r="AU159" s="237" t="s">
        <v>82</v>
      </c>
      <c r="AV159" s="13" t="s">
        <v>82</v>
      </c>
      <c r="AW159" s="13" t="s">
        <v>33</v>
      </c>
      <c r="AX159" s="13" t="s">
        <v>72</v>
      </c>
      <c r="AY159" s="237" t="s">
        <v>117</v>
      </c>
    </row>
    <row r="160" s="2" customFormat="1" ht="16.5" customHeight="1">
      <c r="A160" s="38"/>
      <c r="B160" s="39"/>
      <c r="C160" s="259" t="s">
        <v>7</v>
      </c>
      <c r="D160" s="259" t="s">
        <v>202</v>
      </c>
      <c r="E160" s="260" t="s">
        <v>633</v>
      </c>
      <c r="F160" s="261" t="s">
        <v>634</v>
      </c>
      <c r="G160" s="262" t="s">
        <v>197</v>
      </c>
      <c r="H160" s="263">
        <v>3.5</v>
      </c>
      <c r="I160" s="264"/>
      <c r="J160" s="263">
        <f>ROUND(I160*H160,1)</f>
        <v>0</v>
      </c>
      <c r="K160" s="261" t="s">
        <v>122</v>
      </c>
      <c r="L160" s="265"/>
      <c r="M160" s="266" t="s">
        <v>19</v>
      </c>
      <c r="N160" s="267" t="s">
        <v>43</v>
      </c>
      <c r="O160" s="84"/>
      <c r="P160" s="204">
        <f>O160*H160</f>
        <v>0</v>
      </c>
      <c r="Q160" s="204">
        <v>0.20999999999999999</v>
      </c>
      <c r="R160" s="204">
        <f>Q160*H160</f>
        <v>0.73499999999999999</v>
      </c>
      <c r="S160" s="204">
        <v>0</v>
      </c>
      <c r="T160" s="205">
        <f>S160*H160</f>
        <v>0</v>
      </c>
      <c r="U160" s="38"/>
      <c r="V160" s="38"/>
      <c r="W160" s="38"/>
      <c r="X160" s="38"/>
      <c r="Y160" s="38"/>
      <c r="Z160" s="38"/>
      <c r="AA160" s="38"/>
      <c r="AB160" s="38"/>
      <c r="AC160" s="38"/>
      <c r="AD160" s="38"/>
      <c r="AE160" s="38"/>
      <c r="AR160" s="206" t="s">
        <v>159</v>
      </c>
      <c r="AT160" s="206" t="s">
        <v>202</v>
      </c>
      <c r="AU160" s="206" t="s">
        <v>82</v>
      </c>
      <c r="AY160" s="17" t="s">
        <v>117</v>
      </c>
      <c r="BE160" s="207">
        <f>IF(N160="základní",J160,0)</f>
        <v>0</v>
      </c>
      <c r="BF160" s="207">
        <f>IF(N160="snížená",J160,0)</f>
        <v>0</v>
      </c>
      <c r="BG160" s="207">
        <f>IF(N160="zákl. přenesená",J160,0)</f>
        <v>0</v>
      </c>
      <c r="BH160" s="207">
        <f>IF(N160="sníž. přenesená",J160,0)</f>
        <v>0</v>
      </c>
      <c r="BI160" s="207">
        <f>IF(N160="nulová",J160,0)</f>
        <v>0</v>
      </c>
      <c r="BJ160" s="17" t="s">
        <v>80</v>
      </c>
      <c r="BK160" s="207">
        <f>ROUND(I160*H160,1)</f>
        <v>0</v>
      </c>
      <c r="BL160" s="17" t="s">
        <v>139</v>
      </c>
      <c r="BM160" s="206" t="s">
        <v>635</v>
      </c>
    </row>
    <row r="161" s="13" customFormat="1">
      <c r="A161" s="13"/>
      <c r="B161" s="226"/>
      <c r="C161" s="227"/>
      <c r="D161" s="228" t="s">
        <v>183</v>
      </c>
      <c r="E161" s="229" t="s">
        <v>19</v>
      </c>
      <c r="F161" s="230" t="s">
        <v>636</v>
      </c>
      <c r="G161" s="227"/>
      <c r="H161" s="231">
        <v>3.5</v>
      </c>
      <c r="I161" s="232"/>
      <c r="J161" s="227"/>
      <c r="K161" s="227"/>
      <c r="L161" s="233"/>
      <c r="M161" s="234"/>
      <c r="N161" s="235"/>
      <c r="O161" s="235"/>
      <c r="P161" s="235"/>
      <c r="Q161" s="235"/>
      <c r="R161" s="235"/>
      <c r="S161" s="235"/>
      <c r="T161" s="236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7" t="s">
        <v>183</v>
      </c>
      <c r="AU161" s="237" t="s">
        <v>82</v>
      </c>
      <c r="AV161" s="13" t="s">
        <v>82</v>
      </c>
      <c r="AW161" s="13" t="s">
        <v>33</v>
      </c>
      <c r="AX161" s="13" t="s">
        <v>72</v>
      </c>
      <c r="AY161" s="237" t="s">
        <v>117</v>
      </c>
    </row>
    <row r="162" s="2" customFormat="1" ht="21.75" customHeight="1">
      <c r="A162" s="38"/>
      <c r="B162" s="39"/>
      <c r="C162" s="196" t="s">
        <v>294</v>
      </c>
      <c r="D162" s="196" t="s">
        <v>118</v>
      </c>
      <c r="E162" s="197" t="s">
        <v>637</v>
      </c>
      <c r="F162" s="198" t="s">
        <v>638</v>
      </c>
      <c r="G162" s="199" t="s">
        <v>180</v>
      </c>
      <c r="H162" s="200">
        <v>136</v>
      </c>
      <c r="I162" s="201"/>
      <c r="J162" s="200">
        <f>ROUND(I162*H162,1)</f>
        <v>0</v>
      </c>
      <c r="K162" s="198" t="s">
        <v>122</v>
      </c>
      <c r="L162" s="44"/>
      <c r="M162" s="202" t="s">
        <v>19</v>
      </c>
      <c r="N162" s="203" t="s">
        <v>43</v>
      </c>
      <c r="O162" s="84"/>
      <c r="P162" s="204">
        <f>O162*H162</f>
        <v>0</v>
      </c>
      <c r="Q162" s="204">
        <v>0</v>
      </c>
      <c r="R162" s="204">
        <f>Q162*H162</f>
        <v>0</v>
      </c>
      <c r="S162" s="204">
        <v>0</v>
      </c>
      <c r="T162" s="205">
        <f>S162*H162</f>
        <v>0</v>
      </c>
      <c r="U162" s="38"/>
      <c r="V162" s="38"/>
      <c r="W162" s="38"/>
      <c r="X162" s="38"/>
      <c r="Y162" s="38"/>
      <c r="Z162" s="38"/>
      <c r="AA162" s="38"/>
      <c r="AB162" s="38"/>
      <c r="AC162" s="38"/>
      <c r="AD162" s="38"/>
      <c r="AE162" s="38"/>
      <c r="AR162" s="206" t="s">
        <v>139</v>
      </c>
      <c r="AT162" s="206" t="s">
        <v>118</v>
      </c>
      <c r="AU162" s="206" t="s">
        <v>82</v>
      </c>
      <c r="AY162" s="17" t="s">
        <v>117</v>
      </c>
      <c r="BE162" s="207">
        <f>IF(N162="základní",J162,0)</f>
        <v>0</v>
      </c>
      <c r="BF162" s="207">
        <f>IF(N162="snížená",J162,0)</f>
        <v>0</v>
      </c>
      <c r="BG162" s="207">
        <f>IF(N162="zákl. přenesená",J162,0)</f>
        <v>0</v>
      </c>
      <c r="BH162" s="207">
        <f>IF(N162="sníž. přenesená",J162,0)</f>
        <v>0</v>
      </c>
      <c r="BI162" s="207">
        <f>IF(N162="nulová",J162,0)</f>
        <v>0</v>
      </c>
      <c r="BJ162" s="17" t="s">
        <v>80</v>
      </c>
      <c r="BK162" s="207">
        <f>ROUND(I162*H162,1)</f>
        <v>0</v>
      </c>
      <c r="BL162" s="17" t="s">
        <v>139</v>
      </c>
      <c r="BM162" s="206" t="s">
        <v>639</v>
      </c>
    </row>
    <row r="163" s="2" customFormat="1">
      <c r="A163" s="38"/>
      <c r="B163" s="39"/>
      <c r="C163" s="40"/>
      <c r="D163" s="208" t="s">
        <v>125</v>
      </c>
      <c r="E163" s="40"/>
      <c r="F163" s="209" t="s">
        <v>640</v>
      </c>
      <c r="G163" s="40"/>
      <c r="H163" s="40"/>
      <c r="I163" s="210"/>
      <c r="J163" s="40"/>
      <c r="K163" s="40"/>
      <c r="L163" s="44"/>
      <c r="M163" s="211"/>
      <c r="N163" s="212"/>
      <c r="O163" s="84"/>
      <c r="P163" s="84"/>
      <c r="Q163" s="84"/>
      <c r="R163" s="84"/>
      <c r="S163" s="84"/>
      <c r="T163" s="85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T163" s="17" t="s">
        <v>125</v>
      </c>
      <c r="AU163" s="17" t="s">
        <v>82</v>
      </c>
    </row>
    <row r="164" s="2" customFormat="1" ht="21.75" customHeight="1">
      <c r="A164" s="38"/>
      <c r="B164" s="39"/>
      <c r="C164" s="196" t="s">
        <v>299</v>
      </c>
      <c r="D164" s="196" t="s">
        <v>118</v>
      </c>
      <c r="E164" s="197" t="s">
        <v>641</v>
      </c>
      <c r="F164" s="198" t="s">
        <v>642</v>
      </c>
      <c r="G164" s="199" t="s">
        <v>180</v>
      </c>
      <c r="H164" s="200">
        <v>136</v>
      </c>
      <c r="I164" s="201"/>
      <c r="J164" s="200">
        <f>ROUND(I164*H164,1)</f>
        <v>0</v>
      </c>
      <c r="K164" s="198" t="s">
        <v>122</v>
      </c>
      <c r="L164" s="44"/>
      <c r="M164" s="202" t="s">
        <v>19</v>
      </c>
      <c r="N164" s="203" t="s">
        <v>43</v>
      </c>
      <c r="O164" s="84"/>
      <c r="P164" s="204">
        <f>O164*H164</f>
        <v>0</v>
      </c>
      <c r="Q164" s="204">
        <v>0</v>
      </c>
      <c r="R164" s="204">
        <f>Q164*H164</f>
        <v>0</v>
      </c>
      <c r="S164" s="204">
        <v>0</v>
      </c>
      <c r="T164" s="205">
        <f>S164*H164</f>
        <v>0</v>
      </c>
      <c r="U164" s="38"/>
      <c r="V164" s="38"/>
      <c r="W164" s="38"/>
      <c r="X164" s="38"/>
      <c r="Y164" s="38"/>
      <c r="Z164" s="38"/>
      <c r="AA164" s="38"/>
      <c r="AB164" s="38"/>
      <c r="AC164" s="38"/>
      <c r="AD164" s="38"/>
      <c r="AE164" s="38"/>
      <c r="AR164" s="206" t="s">
        <v>139</v>
      </c>
      <c r="AT164" s="206" t="s">
        <v>118</v>
      </c>
      <c r="AU164" s="206" t="s">
        <v>82</v>
      </c>
      <c r="AY164" s="17" t="s">
        <v>117</v>
      </c>
      <c r="BE164" s="207">
        <f>IF(N164="základní",J164,0)</f>
        <v>0</v>
      </c>
      <c r="BF164" s="207">
        <f>IF(N164="snížená",J164,0)</f>
        <v>0</v>
      </c>
      <c r="BG164" s="207">
        <f>IF(N164="zákl. přenesená",J164,0)</f>
        <v>0</v>
      </c>
      <c r="BH164" s="207">
        <f>IF(N164="sníž. přenesená",J164,0)</f>
        <v>0</v>
      </c>
      <c r="BI164" s="207">
        <f>IF(N164="nulová",J164,0)</f>
        <v>0</v>
      </c>
      <c r="BJ164" s="17" t="s">
        <v>80</v>
      </c>
      <c r="BK164" s="207">
        <f>ROUND(I164*H164,1)</f>
        <v>0</v>
      </c>
      <c r="BL164" s="17" t="s">
        <v>139</v>
      </c>
      <c r="BM164" s="206" t="s">
        <v>643</v>
      </c>
    </row>
    <row r="165" s="2" customFormat="1">
      <c r="A165" s="38"/>
      <c r="B165" s="39"/>
      <c r="C165" s="40"/>
      <c r="D165" s="208" t="s">
        <v>125</v>
      </c>
      <c r="E165" s="40"/>
      <c r="F165" s="209" t="s">
        <v>644</v>
      </c>
      <c r="G165" s="40"/>
      <c r="H165" s="40"/>
      <c r="I165" s="210"/>
      <c r="J165" s="40"/>
      <c r="K165" s="40"/>
      <c r="L165" s="44"/>
      <c r="M165" s="211"/>
      <c r="N165" s="212"/>
      <c r="O165" s="84"/>
      <c r="P165" s="84"/>
      <c r="Q165" s="84"/>
      <c r="R165" s="84"/>
      <c r="S165" s="84"/>
      <c r="T165" s="85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T165" s="17" t="s">
        <v>125</v>
      </c>
      <c r="AU165" s="17" t="s">
        <v>82</v>
      </c>
    </row>
    <row r="166" s="2" customFormat="1" ht="37.8" customHeight="1">
      <c r="A166" s="38"/>
      <c r="B166" s="39"/>
      <c r="C166" s="196" t="s">
        <v>304</v>
      </c>
      <c r="D166" s="196" t="s">
        <v>118</v>
      </c>
      <c r="E166" s="197" t="s">
        <v>645</v>
      </c>
      <c r="F166" s="198" t="s">
        <v>646</v>
      </c>
      <c r="G166" s="199" t="s">
        <v>134</v>
      </c>
      <c r="H166" s="200">
        <v>350</v>
      </c>
      <c r="I166" s="201"/>
      <c r="J166" s="200">
        <f>ROUND(I166*H166,1)</f>
        <v>0</v>
      </c>
      <c r="K166" s="198" t="s">
        <v>122</v>
      </c>
      <c r="L166" s="44"/>
      <c r="M166" s="202" t="s">
        <v>19</v>
      </c>
      <c r="N166" s="203" t="s">
        <v>43</v>
      </c>
      <c r="O166" s="84"/>
      <c r="P166" s="204">
        <f>O166*H166</f>
        <v>0</v>
      </c>
      <c r="Q166" s="204">
        <v>0</v>
      </c>
      <c r="R166" s="204">
        <f>Q166*H166</f>
        <v>0</v>
      </c>
      <c r="S166" s="204">
        <v>0</v>
      </c>
      <c r="T166" s="205">
        <f>S166*H166</f>
        <v>0</v>
      </c>
      <c r="U166" s="38"/>
      <c r="V166" s="38"/>
      <c r="W166" s="38"/>
      <c r="X166" s="38"/>
      <c r="Y166" s="38"/>
      <c r="Z166" s="38"/>
      <c r="AA166" s="38"/>
      <c r="AB166" s="38"/>
      <c r="AC166" s="38"/>
      <c r="AD166" s="38"/>
      <c r="AE166" s="38"/>
      <c r="AR166" s="206" t="s">
        <v>139</v>
      </c>
      <c r="AT166" s="206" t="s">
        <v>118</v>
      </c>
      <c r="AU166" s="206" t="s">
        <v>82</v>
      </c>
      <c r="AY166" s="17" t="s">
        <v>117</v>
      </c>
      <c r="BE166" s="207">
        <f>IF(N166="základní",J166,0)</f>
        <v>0</v>
      </c>
      <c r="BF166" s="207">
        <f>IF(N166="snížená",J166,0)</f>
        <v>0</v>
      </c>
      <c r="BG166" s="207">
        <f>IF(N166="zákl. přenesená",J166,0)</f>
        <v>0</v>
      </c>
      <c r="BH166" s="207">
        <f>IF(N166="sníž. přenesená",J166,0)</f>
        <v>0</v>
      </c>
      <c r="BI166" s="207">
        <f>IF(N166="nulová",J166,0)</f>
        <v>0</v>
      </c>
      <c r="BJ166" s="17" t="s">
        <v>80</v>
      </c>
      <c r="BK166" s="207">
        <f>ROUND(I166*H166,1)</f>
        <v>0</v>
      </c>
      <c r="BL166" s="17" t="s">
        <v>139</v>
      </c>
      <c r="BM166" s="206" t="s">
        <v>647</v>
      </c>
    </row>
    <row r="167" s="2" customFormat="1">
      <c r="A167" s="38"/>
      <c r="B167" s="39"/>
      <c r="C167" s="40"/>
      <c r="D167" s="208" t="s">
        <v>125</v>
      </c>
      <c r="E167" s="40"/>
      <c r="F167" s="209" t="s">
        <v>648</v>
      </c>
      <c r="G167" s="40"/>
      <c r="H167" s="40"/>
      <c r="I167" s="210"/>
      <c r="J167" s="40"/>
      <c r="K167" s="40"/>
      <c r="L167" s="44"/>
      <c r="M167" s="211"/>
      <c r="N167" s="212"/>
      <c r="O167" s="84"/>
      <c r="P167" s="84"/>
      <c r="Q167" s="84"/>
      <c r="R167" s="84"/>
      <c r="S167" s="84"/>
      <c r="T167" s="85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T167" s="17" t="s">
        <v>125</v>
      </c>
      <c r="AU167" s="17" t="s">
        <v>82</v>
      </c>
    </row>
    <row r="168" s="2" customFormat="1" ht="16.5" customHeight="1">
      <c r="A168" s="38"/>
      <c r="B168" s="39"/>
      <c r="C168" s="259" t="s">
        <v>309</v>
      </c>
      <c r="D168" s="259" t="s">
        <v>202</v>
      </c>
      <c r="E168" s="260" t="s">
        <v>649</v>
      </c>
      <c r="F168" s="261" t="s">
        <v>650</v>
      </c>
      <c r="G168" s="262" t="s">
        <v>134</v>
      </c>
      <c r="H168" s="263">
        <v>200</v>
      </c>
      <c r="I168" s="264"/>
      <c r="J168" s="263">
        <f>ROUND(I168*H168,1)</f>
        <v>0</v>
      </c>
      <c r="K168" s="261" t="s">
        <v>122</v>
      </c>
      <c r="L168" s="265"/>
      <c r="M168" s="266" t="s">
        <v>19</v>
      </c>
      <c r="N168" s="267" t="s">
        <v>43</v>
      </c>
      <c r="O168" s="84"/>
      <c r="P168" s="204">
        <f>O168*H168</f>
        <v>0</v>
      </c>
      <c r="Q168" s="204">
        <v>0.01</v>
      </c>
      <c r="R168" s="204">
        <f>Q168*H168</f>
        <v>2</v>
      </c>
      <c r="S168" s="204">
        <v>0</v>
      </c>
      <c r="T168" s="205">
        <f>S168*H168</f>
        <v>0</v>
      </c>
      <c r="U168" s="38"/>
      <c r="V168" s="38"/>
      <c r="W168" s="38"/>
      <c r="X168" s="38"/>
      <c r="Y168" s="38"/>
      <c r="Z168" s="38"/>
      <c r="AA168" s="38"/>
      <c r="AB168" s="38"/>
      <c r="AC168" s="38"/>
      <c r="AD168" s="38"/>
      <c r="AE168" s="38"/>
      <c r="AR168" s="206" t="s">
        <v>493</v>
      </c>
      <c r="AT168" s="206" t="s">
        <v>202</v>
      </c>
      <c r="AU168" s="206" t="s">
        <v>82</v>
      </c>
      <c r="AY168" s="17" t="s">
        <v>117</v>
      </c>
      <c r="BE168" s="207">
        <f>IF(N168="základní",J168,0)</f>
        <v>0</v>
      </c>
      <c r="BF168" s="207">
        <f>IF(N168="snížená",J168,0)</f>
        <v>0</v>
      </c>
      <c r="BG168" s="207">
        <f>IF(N168="zákl. přenesená",J168,0)</f>
        <v>0</v>
      </c>
      <c r="BH168" s="207">
        <f>IF(N168="sníž. přenesená",J168,0)</f>
        <v>0</v>
      </c>
      <c r="BI168" s="207">
        <f>IF(N168="nulová",J168,0)</f>
        <v>0</v>
      </c>
      <c r="BJ168" s="17" t="s">
        <v>80</v>
      </c>
      <c r="BK168" s="207">
        <f>ROUND(I168*H168,1)</f>
        <v>0</v>
      </c>
      <c r="BL168" s="17" t="s">
        <v>494</v>
      </c>
      <c r="BM168" s="206" t="s">
        <v>651</v>
      </c>
    </row>
    <row r="169" s="2" customFormat="1" ht="16.5" customHeight="1">
      <c r="A169" s="38"/>
      <c r="B169" s="39"/>
      <c r="C169" s="259" t="s">
        <v>314</v>
      </c>
      <c r="D169" s="259" t="s">
        <v>202</v>
      </c>
      <c r="E169" s="260" t="s">
        <v>652</v>
      </c>
      <c r="F169" s="261" t="s">
        <v>653</v>
      </c>
      <c r="G169" s="262" t="s">
        <v>134</v>
      </c>
      <c r="H169" s="263">
        <v>150</v>
      </c>
      <c r="I169" s="264"/>
      <c r="J169" s="263">
        <f>ROUND(I169*H169,1)</f>
        <v>0</v>
      </c>
      <c r="K169" s="261" t="s">
        <v>122</v>
      </c>
      <c r="L169" s="265"/>
      <c r="M169" s="266" t="s">
        <v>19</v>
      </c>
      <c r="N169" s="267" t="s">
        <v>43</v>
      </c>
      <c r="O169" s="84"/>
      <c r="P169" s="204">
        <f>O169*H169</f>
        <v>0</v>
      </c>
      <c r="Q169" s="204">
        <v>0.027</v>
      </c>
      <c r="R169" s="204">
        <f>Q169*H169</f>
        <v>4.0499999999999998</v>
      </c>
      <c r="S169" s="204">
        <v>0</v>
      </c>
      <c r="T169" s="205">
        <f>S169*H169</f>
        <v>0</v>
      </c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R169" s="206" t="s">
        <v>493</v>
      </c>
      <c r="AT169" s="206" t="s">
        <v>202</v>
      </c>
      <c r="AU169" s="206" t="s">
        <v>82</v>
      </c>
      <c r="AY169" s="17" t="s">
        <v>117</v>
      </c>
      <c r="BE169" s="207">
        <f>IF(N169="základní",J169,0)</f>
        <v>0</v>
      </c>
      <c r="BF169" s="207">
        <f>IF(N169="snížená",J169,0)</f>
        <v>0</v>
      </c>
      <c r="BG169" s="207">
        <f>IF(N169="zákl. přenesená",J169,0)</f>
        <v>0</v>
      </c>
      <c r="BH169" s="207">
        <f>IF(N169="sníž. přenesená",J169,0)</f>
        <v>0</v>
      </c>
      <c r="BI169" s="207">
        <f>IF(N169="nulová",J169,0)</f>
        <v>0</v>
      </c>
      <c r="BJ169" s="17" t="s">
        <v>80</v>
      </c>
      <c r="BK169" s="207">
        <f>ROUND(I169*H169,1)</f>
        <v>0</v>
      </c>
      <c r="BL169" s="17" t="s">
        <v>494</v>
      </c>
      <c r="BM169" s="206" t="s">
        <v>654</v>
      </c>
    </row>
    <row r="170" s="2" customFormat="1" ht="49.05" customHeight="1">
      <c r="A170" s="38"/>
      <c r="B170" s="39"/>
      <c r="C170" s="196" t="s">
        <v>321</v>
      </c>
      <c r="D170" s="196" t="s">
        <v>118</v>
      </c>
      <c r="E170" s="197" t="s">
        <v>655</v>
      </c>
      <c r="F170" s="198" t="s">
        <v>656</v>
      </c>
      <c r="G170" s="199" t="s">
        <v>180</v>
      </c>
      <c r="H170" s="200">
        <v>136</v>
      </c>
      <c r="I170" s="201"/>
      <c r="J170" s="200">
        <f>ROUND(I170*H170,1)</f>
        <v>0</v>
      </c>
      <c r="K170" s="198" t="s">
        <v>122</v>
      </c>
      <c r="L170" s="44"/>
      <c r="M170" s="202" t="s">
        <v>19</v>
      </c>
      <c r="N170" s="203" t="s">
        <v>43</v>
      </c>
      <c r="O170" s="84"/>
      <c r="P170" s="204">
        <f>O170*H170</f>
        <v>0</v>
      </c>
      <c r="Q170" s="204">
        <v>0</v>
      </c>
      <c r="R170" s="204">
        <f>Q170*H170</f>
        <v>0</v>
      </c>
      <c r="S170" s="204">
        <v>0</v>
      </c>
      <c r="T170" s="205">
        <f>S170*H170</f>
        <v>0</v>
      </c>
      <c r="U170" s="38"/>
      <c r="V170" s="38"/>
      <c r="W170" s="38"/>
      <c r="X170" s="38"/>
      <c r="Y170" s="38"/>
      <c r="Z170" s="38"/>
      <c r="AA170" s="38"/>
      <c r="AB170" s="38"/>
      <c r="AC170" s="38"/>
      <c r="AD170" s="38"/>
      <c r="AE170" s="38"/>
      <c r="AR170" s="206" t="s">
        <v>139</v>
      </c>
      <c r="AT170" s="206" t="s">
        <v>118</v>
      </c>
      <c r="AU170" s="206" t="s">
        <v>82</v>
      </c>
      <c r="AY170" s="17" t="s">
        <v>117</v>
      </c>
      <c r="BE170" s="207">
        <f>IF(N170="základní",J170,0)</f>
        <v>0</v>
      </c>
      <c r="BF170" s="207">
        <f>IF(N170="snížená",J170,0)</f>
        <v>0</v>
      </c>
      <c r="BG170" s="207">
        <f>IF(N170="zákl. přenesená",J170,0)</f>
        <v>0</v>
      </c>
      <c r="BH170" s="207">
        <f>IF(N170="sníž. přenesená",J170,0)</f>
        <v>0</v>
      </c>
      <c r="BI170" s="207">
        <f>IF(N170="nulová",J170,0)</f>
        <v>0</v>
      </c>
      <c r="BJ170" s="17" t="s">
        <v>80</v>
      </c>
      <c r="BK170" s="207">
        <f>ROUND(I170*H170,1)</f>
        <v>0</v>
      </c>
      <c r="BL170" s="17" t="s">
        <v>139</v>
      </c>
      <c r="BM170" s="206" t="s">
        <v>657</v>
      </c>
    </row>
    <row r="171" s="2" customFormat="1">
      <c r="A171" s="38"/>
      <c r="B171" s="39"/>
      <c r="C171" s="40"/>
      <c r="D171" s="208" t="s">
        <v>125</v>
      </c>
      <c r="E171" s="40"/>
      <c r="F171" s="209" t="s">
        <v>658</v>
      </c>
      <c r="G171" s="40"/>
      <c r="H171" s="40"/>
      <c r="I171" s="210"/>
      <c r="J171" s="40"/>
      <c r="K171" s="40"/>
      <c r="L171" s="44"/>
      <c r="M171" s="211"/>
      <c r="N171" s="212"/>
      <c r="O171" s="84"/>
      <c r="P171" s="84"/>
      <c r="Q171" s="84"/>
      <c r="R171" s="84"/>
      <c r="S171" s="84"/>
      <c r="T171" s="85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T171" s="17" t="s">
        <v>125</v>
      </c>
      <c r="AU171" s="17" t="s">
        <v>82</v>
      </c>
    </row>
    <row r="172" s="2" customFormat="1" ht="33" customHeight="1">
      <c r="A172" s="38"/>
      <c r="B172" s="39"/>
      <c r="C172" s="196" t="s">
        <v>328</v>
      </c>
      <c r="D172" s="196" t="s">
        <v>118</v>
      </c>
      <c r="E172" s="197" t="s">
        <v>659</v>
      </c>
      <c r="F172" s="198" t="s">
        <v>660</v>
      </c>
      <c r="G172" s="199" t="s">
        <v>134</v>
      </c>
      <c r="H172" s="200">
        <v>150</v>
      </c>
      <c r="I172" s="201"/>
      <c r="J172" s="200">
        <f>ROUND(I172*H172,1)</f>
        <v>0</v>
      </c>
      <c r="K172" s="198" t="s">
        <v>122</v>
      </c>
      <c r="L172" s="44"/>
      <c r="M172" s="202" t="s">
        <v>19</v>
      </c>
      <c r="N172" s="203" t="s">
        <v>43</v>
      </c>
      <c r="O172" s="84"/>
      <c r="P172" s="204">
        <f>O172*H172</f>
        <v>0</v>
      </c>
      <c r="Q172" s="204">
        <v>0.0020799999999999998</v>
      </c>
      <c r="R172" s="204">
        <f>Q172*H172</f>
        <v>0.312</v>
      </c>
      <c r="S172" s="204">
        <v>0</v>
      </c>
      <c r="T172" s="205">
        <f>S172*H172</f>
        <v>0</v>
      </c>
      <c r="U172" s="38"/>
      <c r="V172" s="38"/>
      <c r="W172" s="38"/>
      <c r="X172" s="38"/>
      <c r="Y172" s="38"/>
      <c r="Z172" s="38"/>
      <c r="AA172" s="38"/>
      <c r="AB172" s="38"/>
      <c r="AC172" s="38"/>
      <c r="AD172" s="38"/>
      <c r="AE172" s="38"/>
      <c r="AR172" s="206" t="s">
        <v>139</v>
      </c>
      <c r="AT172" s="206" t="s">
        <v>118</v>
      </c>
      <c r="AU172" s="206" t="s">
        <v>82</v>
      </c>
      <c r="AY172" s="17" t="s">
        <v>117</v>
      </c>
      <c r="BE172" s="207">
        <f>IF(N172="základní",J172,0)</f>
        <v>0</v>
      </c>
      <c r="BF172" s="207">
        <f>IF(N172="snížená",J172,0)</f>
        <v>0</v>
      </c>
      <c r="BG172" s="207">
        <f>IF(N172="zákl. přenesená",J172,0)</f>
        <v>0</v>
      </c>
      <c r="BH172" s="207">
        <f>IF(N172="sníž. přenesená",J172,0)</f>
        <v>0</v>
      </c>
      <c r="BI172" s="207">
        <f>IF(N172="nulová",J172,0)</f>
        <v>0</v>
      </c>
      <c r="BJ172" s="17" t="s">
        <v>80</v>
      </c>
      <c r="BK172" s="207">
        <f>ROUND(I172*H172,1)</f>
        <v>0</v>
      </c>
      <c r="BL172" s="17" t="s">
        <v>139</v>
      </c>
      <c r="BM172" s="206" t="s">
        <v>661</v>
      </c>
    </row>
    <row r="173" s="2" customFormat="1">
      <c r="A173" s="38"/>
      <c r="B173" s="39"/>
      <c r="C173" s="40"/>
      <c r="D173" s="208" t="s">
        <v>125</v>
      </c>
      <c r="E173" s="40"/>
      <c r="F173" s="209" t="s">
        <v>662</v>
      </c>
      <c r="G173" s="40"/>
      <c r="H173" s="40"/>
      <c r="I173" s="210"/>
      <c r="J173" s="40"/>
      <c r="K173" s="40"/>
      <c r="L173" s="44"/>
      <c r="M173" s="211"/>
      <c r="N173" s="212"/>
      <c r="O173" s="84"/>
      <c r="P173" s="84"/>
      <c r="Q173" s="84"/>
      <c r="R173" s="84"/>
      <c r="S173" s="84"/>
      <c r="T173" s="85"/>
      <c r="U173" s="38"/>
      <c r="V173" s="38"/>
      <c r="W173" s="38"/>
      <c r="X173" s="38"/>
      <c r="Y173" s="38"/>
      <c r="Z173" s="38"/>
      <c r="AA173" s="38"/>
      <c r="AB173" s="38"/>
      <c r="AC173" s="38"/>
      <c r="AD173" s="38"/>
      <c r="AE173" s="38"/>
      <c r="AT173" s="17" t="s">
        <v>125</v>
      </c>
      <c r="AU173" s="17" t="s">
        <v>82</v>
      </c>
    </row>
    <row r="174" s="2" customFormat="1" ht="37.8" customHeight="1">
      <c r="A174" s="38"/>
      <c r="B174" s="39"/>
      <c r="C174" s="196" t="s">
        <v>339</v>
      </c>
      <c r="D174" s="196" t="s">
        <v>118</v>
      </c>
      <c r="E174" s="197" t="s">
        <v>663</v>
      </c>
      <c r="F174" s="198" t="s">
        <v>664</v>
      </c>
      <c r="G174" s="199" t="s">
        <v>134</v>
      </c>
      <c r="H174" s="200">
        <v>150</v>
      </c>
      <c r="I174" s="201"/>
      <c r="J174" s="200">
        <f>ROUND(I174*H174,1)</f>
        <v>0</v>
      </c>
      <c r="K174" s="198" t="s">
        <v>122</v>
      </c>
      <c r="L174" s="44"/>
      <c r="M174" s="202" t="s">
        <v>19</v>
      </c>
      <c r="N174" s="203" t="s">
        <v>43</v>
      </c>
      <c r="O174" s="84"/>
      <c r="P174" s="204">
        <f>O174*H174</f>
        <v>0</v>
      </c>
      <c r="Q174" s="204">
        <v>0</v>
      </c>
      <c r="R174" s="204">
        <f>Q174*H174</f>
        <v>0</v>
      </c>
      <c r="S174" s="204">
        <v>0</v>
      </c>
      <c r="T174" s="205">
        <f>S174*H174</f>
        <v>0</v>
      </c>
      <c r="U174" s="38"/>
      <c r="V174" s="38"/>
      <c r="W174" s="38"/>
      <c r="X174" s="38"/>
      <c r="Y174" s="38"/>
      <c r="Z174" s="38"/>
      <c r="AA174" s="38"/>
      <c r="AB174" s="38"/>
      <c r="AC174" s="38"/>
      <c r="AD174" s="38"/>
      <c r="AE174" s="38"/>
      <c r="AR174" s="206" t="s">
        <v>139</v>
      </c>
      <c r="AT174" s="206" t="s">
        <v>118</v>
      </c>
      <c r="AU174" s="206" t="s">
        <v>82</v>
      </c>
      <c r="AY174" s="17" t="s">
        <v>117</v>
      </c>
      <c r="BE174" s="207">
        <f>IF(N174="základní",J174,0)</f>
        <v>0</v>
      </c>
      <c r="BF174" s="207">
        <f>IF(N174="snížená",J174,0)</f>
        <v>0</v>
      </c>
      <c r="BG174" s="207">
        <f>IF(N174="zákl. přenesená",J174,0)</f>
        <v>0</v>
      </c>
      <c r="BH174" s="207">
        <f>IF(N174="sníž. přenesená",J174,0)</f>
        <v>0</v>
      </c>
      <c r="BI174" s="207">
        <f>IF(N174="nulová",J174,0)</f>
        <v>0</v>
      </c>
      <c r="BJ174" s="17" t="s">
        <v>80</v>
      </c>
      <c r="BK174" s="207">
        <f>ROUND(I174*H174,1)</f>
        <v>0</v>
      </c>
      <c r="BL174" s="17" t="s">
        <v>139</v>
      </c>
      <c r="BM174" s="206" t="s">
        <v>665</v>
      </c>
    </row>
    <row r="175" s="2" customFormat="1">
      <c r="A175" s="38"/>
      <c r="B175" s="39"/>
      <c r="C175" s="40"/>
      <c r="D175" s="208" t="s">
        <v>125</v>
      </c>
      <c r="E175" s="40"/>
      <c r="F175" s="209" t="s">
        <v>666</v>
      </c>
      <c r="G175" s="40"/>
      <c r="H175" s="40"/>
      <c r="I175" s="210"/>
      <c r="J175" s="40"/>
      <c r="K175" s="40"/>
      <c r="L175" s="44"/>
      <c r="M175" s="211"/>
      <c r="N175" s="212"/>
      <c r="O175" s="84"/>
      <c r="P175" s="84"/>
      <c r="Q175" s="84"/>
      <c r="R175" s="84"/>
      <c r="S175" s="84"/>
      <c r="T175" s="85"/>
      <c r="U175" s="38"/>
      <c r="V175" s="38"/>
      <c r="W175" s="38"/>
      <c r="X175" s="38"/>
      <c r="Y175" s="38"/>
      <c r="Z175" s="38"/>
      <c r="AA175" s="38"/>
      <c r="AB175" s="38"/>
      <c r="AC175" s="38"/>
      <c r="AD175" s="38"/>
      <c r="AE175" s="38"/>
      <c r="AT175" s="17" t="s">
        <v>125</v>
      </c>
      <c r="AU175" s="17" t="s">
        <v>82</v>
      </c>
    </row>
    <row r="176" s="2" customFormat="1" ht="21.75" customHeight="1">
      <c r="A176" s="38"/>
      <c r="B176" s="39"/>
      <c r="C176" s="196" t="s">
        <v>346</v>
      </c>
      <c r="D176" s="196" t="s">
        <v>118</v>
      </c>
      <c r="E176" s="197" t="s">
        <v>667</v>
      </c>
      <c r="F176" s="198" t="s">
        <v>668</v>
      </c>
      <c r="G176" s="199" t="s">
        <v>180</v>
      </c>
      <c r="H176" s="200">
        <v>136</v>
      </c>
      <c r="I176" s="201"/>
      <c r="J176" s="200">
        <f>ROUND(I176*H176,1)</f>
        <v>0</v>
      </c>
      <c r="K176" s="198" t="s">
        <v>122</v>
      </c>
      <c r="L176" s="44"/>
      <c r="M176" s="202" t="s">
        <v>19</v>
      </c>
      <c r="N176" s="203" t="s">
        <v>43</v>
      </c>
      <c r="O176" s="84"/>
      <c r="P176" s="204">
        <f>O176*H176</f>
        <v>0</v>
      </c>
      <c r="Q176" s="204">
        <v>0</v>
      </c>
      <c r="R176" s="204">
        <f>Q176*H176</f>
        <v>0</v>
      </c>
      <c r="S176" s="204">
        <v>0</v>
      </c>
      <c r="T176" s="205">
        <f>S176*H176</f>
        <v>0</v>
      </c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R176" s="206" t="s">
        <v>139</v>
      </c>
      <c r="AT176" s="206" t="s">
        <v>118</v>
      </c>
      <c r="AU176" s="206" t="s">
        <v>82</v>
      </c>
      <c r="AY176" s="17" t="s">
        <v>117</v>
      </c>
      <c r="BE176" s="207">
        <f>IF(N176="základní",J176,0)</f>
        <v>0</v>
      </c>
      <c r="BF176" s="207">
        <f>IF(N176="snížená",J176,0)</f>
        <v>0</v>
      </c>
      <c r="BG176" s="207">
        <f>IF(N176="zákl. přenesená",J176,0)</f>
        <v>0</v>
      </c>
      <c r="BH176" s="207">
        <f>IF(N176="sníž. přenesená",J176,0)</f>
        <v>0</v>
      </c>
      <c r="BI176" s="207">
        <f>IF(N176="nulová",J176,0)</f>
        <v>0</v>
      </c>
      <c r="BJ176" s="17" t="s">
        <v>80</v>
      </c>
      <c r="BK176" s="207">
        <f>ROUND(I176*H176,1)</f>
        <v>0</v>
      </c>
      <c r="BL176" s="17" t="s">
        <v>139</v>
      </c>
      <c r="BM176" s="206" t="s">
        <v>669</v>
      </c>
    </row>
    <row r="177" s="2" customFormat="1">
      <c r="A177" s="38"/>
      <c r="B177" s="39"/>
      <c r="C177" s="40"/>
      <c r="D177" s="208" t="s">
        <v>125</v>
      </c>
      <c r="E177" s="40"/>
      <c r="F177" s="209" t="s">
        <v>670</v>
      </c>
      <c r="G177" s="40"/>
      <c r="H177" s="40"/>
      <c r="I177" s="210"/>
      <c r="J177" s="40"/>
      <c r="K177" s="40"/>
      <c r="L177" s="44"/>
      <c r="M177" s="211"/>
      <c r="N177" s="212"/>
      <c r="O177" s="84"/>
      <c r="P177" s="84"/>
      <c r="Q177" s="84"/>
      <c r="R177" s="84"/>
      <c r="S177" s="84"/>
      <c r="T177" s="85"/>
      <c r="U177" s="38"/>
      <c r="V177" s="38"/>
      <c r="W177" s="38"/>
      <c r="X177" s="38"/>
      <c r="Y177" s="38"/>
      <c r="Z177" s="38"/>
      <c r="AA177" s="38"/>
      <c r="AB177" s="38"/>
      <c r="AC177" s="38"/>
      <c r="AD177" s="38"/>
      <c r="AE177" s="38"/>
      <c r="AT177" s="17" t="s">
        <v>125</v>
      </c>
      <c r="AU177" s="17" t="s">
        <v>82</v>
      </c>
    </row>
    <row r="178" s="2" customFormat="1" ht="21.75" customHeight="1">
      <c r="A178" s="38"/>
      <c r="B178" s="39"/>
      <c r="C178" s="196" t="s">
        <v>353</v>
      </c>
      <c r="D178" s="196" t="s">
        <v>118</v>
      </c>
      <c r="E178" s="197" t="s">
        <v>671</v>
      </c>
      <c r="F178" s="198" t="s">
        <v>672</v>
      </c>
      <c r="G178" s="199" t="s">
        <v>197</v>
      </c>
      <c r="H178" s="200">
        <v>2</v>
      </c>
      <c r="I178" s="201"/>
      <c r="J178" s="200">
        <f>ROUND(I178*H178,1)</f>
        <v>0</v>
      </c>
      <c r="K178" s="198" t="s">
        <v>122</v>
      </c>
      <c r="L178" s="44"/>
      <c r="M178" s="202" t="s">
        <v>19</v>
      </c>
      <c r="N178" s="203" t="s">
        <v>43</v>
      </c>
      <c r="O178" s="84"/>
      <c r="P178" s="204">
        <f>O178*H178</f>
        <v>0</v>
      </c>
      <c r="Q178" s="204">
        <v>0</v>
      </c>
      <c r="R178" s="204">
        <f>Q178*H178</f>
        <v>0</v>
      </c>
      <c r="S178" s="204">
        <v>0</v>
      </c>
      <c r="T178" s="205">
        <f>S178*H178</f>
        <v>0</v>
      </c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R178" s="206" t="s">
        <v>139</v>
      </c>
      <c r="AT178" s="206" t="s">
        <v>118</v>
      </c>
      <c r="AU178" s="206" t="s">
        <v>82</v>
      </c>
      <c r="AY178" s="17" t="s">
        <v>117</v>
      </c>
      <c r="BE178" s="207">
        <f>IF(N178="základní",J178,0)</f>
        <v>0</v>
      </c>
      <c r="BF178" s="207">
        <f>IF(N178="snížená",J178,0)</f>
        <v>0</v>
      </c>
      <c r="BG178" s="207">
        <f>IF(N178="zákl. přenesená",J178,0)</f>
        <v>0</v>
      </c>
      <c r="BH178" s="207">
        <f>IF(N178="sníž. přenesená",J178,0)</f>
        <v>0</v>
      </c>
      <c r="BI178" s="207">
        <f>IF(N178="nulová",J178,0)</f>
        <v>0</v>
      </c>
      <c r="BJ178" s="17" t="s">
        <v>80</v>
      </c>
      <c r="BK178" s="207">
        <f>ROUND(I178*H178,1)</f>
        <v>0</v>
      </c>
      <c r="BL178" s="17" t="s">
        <v>139</v>
      </c>
      <c r="BM178" s="206" t="s">
        <v>673</v>
      </c>
    </row>
    <row r="179" s="2" customFormat="1">
      <c r="A179" s="38"/>
      <c r="B179" s="39"/>
      <c r="C179" s="40"/>
      <c r="D179" s="208" t="s">
        <v>125</v>
      </c>
      <c r="E179" s="40"/>
      <c r="F179" s="209" t="s">
        <v>674</v>
      </c>
      <c r="G179" s="40"/>
      <c r="H179" s="40"/>
      <c r="I179" s="210"/>
      <c r="J179" s="40"/>
      <c r="K179" s="40"/>
      <c r="L179" s="44"/>
      <c r="M179" s="211"/>
      <c r="N179" s="212"/>
      <c r="O179" s="84"/>
      <c r="P179" s="84"/>
      <c r="Q179" s="84"/>
      <c r="R179" s="84"/>
      <c r="S179" s="84"/>
      <c r="T179" s="85"/>
      <c r="U179" s="38"/>
      <c r="V179" s="38"/>
      <c r="W179" s="38"/>
      <c r="X179" s="38"/>
      <c r="Y179" s="38"/>
      <c r="Z179" s="38"/>
      <c r="AA179" s="38"/>
      <c r="AB179" s="38"/>
      <c r="AC179" s="38"/>
      <c r="AD179" s="38"/>
      <c r="AE179" s="38"/>
      <c r="AT179" s="17" t="s">
        <v>125</v>
      </c>
      <c r="AU179" s="17" t="s">
        <v>82</v>
      </c>
    </row>
    <row r="180" s="2" customFormat="1" ht="24.15" customHeight="1">
      <c r="A180" s="38"/>
      <c r="B180" s="39"/>
      <c r="C180" s="196" t="s">
        <v>358</v>
      </c>
      <c r="D180" s="196" t="s">
        <v>118</v>
      </c>
      <c r="E180" s="197" t="s">
        <v>675</v>
      </c>
      <c r="F180" s="198" t="s">
        <v>676</v>
      </c>
      <c r="G180" s="199" t="s">
        <v>197</v>
      </c>
      <c r="H180" s="200">
        <v>38</v>
      </c>
      <c r="I180" s="201"/>
      <c r="J180" s="200">
        <f>ROUND(I180*H180,1)</f>
        <v>0</v>
      </c>
      <c r="K180" s="198" t="s">
        <v>122</v>
      </c>
      <c r="L180" s="44"/>
      <c r="M180" s="202" t="s">
        <v>19</v>
      </c>
      <c r="N180" s="203" t="s">
        <v>43</v>
      </c>
      <c r="O180" s="84"/>
      <c r="P180" s="204">
        <f>O180*H180</f>
        <v>0</v>
      </c>
      <c r="Q180" s="204">
        <v>0</v>
      </c>
      <c r="R180" s="204">
        <f>Q180*H180</f>
        <v>0</v>
      </c>
      <c r="S180" s="204">
        <v>0</v>
      </c>
      <c r="T180" s="205">
        <f>S180*H180</f>
        <v>0</v>
      </c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R180" s="206" t="s">
        <v>139</v>
      </c>
      <c r="AT180" s="206" t="s">
        <v>118</v>
      </c>
      <c r="AU180" s="206" t="s">
        <v>82</v>
      </c>
      <c r="AY180" s="17" t="s">
        <v>117</v>
      </c>
      <c r="BE180" s="207">
        <f>IF(N180="základní",J180,0)</f>
        <v>0</v>
      </c>
      <c r="BF180" s="207">
        <f>IF(N180="snížená",J180,0)</f>
        <v>0</v>
      </c>
      <c r="BG180" s="207">
        <f>IF(N180="zákl. přenesená",J180,0)</f>
        <v>0</v>
      </c>
      <c r="BH180" s="207">
        <f>IF(N180="sníž. přenesená",J180,0)</f>
        <v>0</v>
      </c>
      <c r="BI180" s="207">
        <f>IF(N180="nulová",J180,0)</f>
        <v>0</v>
      </c>
      <c r="BJ180" s="17" t="s">
        <v>80</v>
      </c>
      <c r="BK180" s="207">
        <f>ROUND(I180*H180,1)</f>
        <v>0</v>
      </c>
      <c r="BL180" s="17" t="s">
        <v>139</v>
      </c>
      <c r="BM180" s="206" t="s">
        <v>677</v>
      </c>
    </row>
    <row r="181" s="2" customFormat="1">
      <c r="A181" s="38"/>
      <c r="B181" s="39"/>
      <c r="C181" s="40"/>
      <c r="D181" s="208" t="s">
        <v>125</v>
      </c>
      <c r="E181" s="40"/>
      <c r="F181" s="209" t="s">
        <v>678</v>
      </c>
      <c r="G181" s="40"/>
      <c r="H181" s="40"/>
      <c r="I181" s="210"/>
      <c r="J181" s="40"/>
      <c r="K181" s="40"/>
      <c r="L181" s="44"/>
      <c r="M181" s="211"/>
      <c r="N181" s="212"/>
      <c r="O181" s="84"/>
      <c r="P181" s="84"/>
      <c r="Q181" s="84"/>
      <c r="R181" s="84"/>
      <c r="S181" s="84"/>
      <c r="T181" s="85"/>
      <c r="U181" s="38"/>
      <c r="V181" s="38"/>
      <c r="W181" s="38"/>
      <c r="X181" s="38"/>
      <c r="Y181" s="38"/>
      <c r="Z181" s="38"/>
      <c r="AA181" s="38"/>
      <c r="AB181" s="38"/>
      <c r="AC181" s="38"/>
      <c r="AD181" s="38"/>
      <c r="AE181" s="38"/>
      <c r="AT181" s="17" t="s">
        <v>125</v>
      </c>
      <c r="AU181" s="17" t="s">
        <v>82</v>
      </c>
    </row>
    <row r="182" s="13" customFormat="1">
      <c r="A182" s="13"/>
      <c r="B182" s="226"/>
      <c r="C182" s="227"/>
      <c r="D182" s="228" t="s">
        <v>183</v>
      </c>
      <c r="E182" s="229" t="s">
        <v>19</v>
      </c>
      <c r="F182" s="230" t="s">
        <v>617</v>
      </c>
      <c r="G182" s="227"/>
      <c r="H182" s="231">
        <v>38</v>
      </c>
      <c r="I182" s="232"/>
      <c r="J182" s="227"/>
      <c r="K182" s="227"/>
      <c r="L182" s="233"/>
      <c r="M182" s="234"/>
      <c r="N182" s="235"/>
      <c r="O182" s="235"/>
      <c r="P182" s="235"/>
      <c r="Q182" s="235"/>
      <c r="R182" s="235"/>
      <c r="S182" s="235"/>
      <c r="T182" s="236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37" t="s">
        <v>183</v>
      </c>
      <c r="AU182" s="237" t="s">
        <v>82</v>
      </c>
      <c r="AV182" s="13" t="s">
        <v>82</v>
      </c>
      <c r="AW182" s="13" t="s">
        <v>33</v>
      </c>
      <c r="AX182" s="13" t="s">
        <v>72</v>
      </c>
      <c r="AY182" s="237" t="s">
        <v>117</v>
      </c>
    </row>
    <row r="183" s="2" customFormat="1" ht="37.8" customHeight="1">
      <c r="A183" s="38"/>
      <c r="B183" s="39"/>
      <c r="C183" s="196" t="s">
        <v>364</v>
      </c>
      <c r="D183" s="196" t="s">
        <v>118</v>
      </c>
      <c r="E183" s="197" t="s">
        <v>679</v>
      </c>
      <c r="F183" s="198" t="s">
        <v>680</v>
      </c>
      <c r="G183" s="199" t="s">
        <v>205</v>
      </c>
      <c r="H183" s="200">
        <v>3.4500000000000002</v>
      </c>
      <c r="I183" s="201"/>
      <c r="J183" s="200">
        <f>ROUND(I183*H183,1)</f>
        <v>0</v>
      </c>
      <c r="K183" s="198" t="s">
        <v>122</v>
      </c>
      <c r="L183" s="44"/>
      <c r="M183" s="202" t="s">
        <v>19</v>
      </c>
      <c r="N183" s="203" t="s">
        <v>43</v>
      </c>
      <c r="O183" s="84"/>
      <c r="P183" s="204">
        <f>O183*H183</f>
        <v>0</v>
      </c>
      <c r="Q183" s="204">
        <v>0</v>
      </c>
      <c r="R183" s="204">
        <f>Q183*H183</f>
        <v>0</v>
      </c>
      <c r="S183" s="204">
        <v>0</v>
      </c>
      <c r="T183" s="205">
        <f>S183*H183</f>
        <v>0</v>
      </c>
      <c r="U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R183" s="206" t="s">
        <v>139</v>
      </c>
      <c r="AT183" s="206" t="s">
        <v>118</v>
      </c>
      <c r="AU183" s="206" t="s">
        <v>82</v>
      </c>
      <c r="AY183" s="17" t="s">
        <v>117</v>
      </c>
      <c r="BE183" s="207">
        <f>IF(N183="základní",J183,0)</f>
        <v>0</v>
      </c>
      <c r="BF183" s="207">
        <f>IF(N183="snížená",J183,0)</f>
        <v>0</v>
      </c>
      <c r="BG183" s="207">
        <f>IF(N183="zákl. přenesená",J183,0)</f>
        <v>0</v>
      </c>
      <c r="BH183" s="207">
        <f>IF(N183="sníž. přenesená",J183,0)</f>
        <v>0</v>
      </c>
      <c r="BI183" s="207">
        <f>IF(N183="nulová",J183,0)</f>
        <v>0</v>
      </c>
      <c r="BJ183" s="17" t="s">
        <v>80</v>
      </c>
      <c r="BK183" s="207">
        <f>ROUND(I183*H183,1)</f>
        <v>0</v>
      </c>
      <c r="BL183" s="17" t="s">
        <v>139</v>
      </c>
      <c r="BM183" s="206" t="s">
        <v>681</v>
      </c>
    </row>
    <row r="184" s="2" customFormat="1">
      <c r="A184" s="38"/>
      <c r="B184" s="39"/>
      <c r="C184" s="40"/>
      <c r="D184" s="208" t="s">
        <v>125</v>
      </c>
      <c r="E184" s="40"/>
      <c r="F184" s="209" t="s">
        <v>682</v>
      </c>
      <c r="G184" s="40"/>
      <c r="H184" s="40"/>
      <c r="I184" s="210"/>
      <c r="J184" s="40"/>
      <c r="K184" s="40"/>
      <c r="L184" s="44"/>
      <c r="M184" s="211"/>
      <c r="N184" s="212"/>
      <c r="O184" s="84"/>
      <c r="P184" s="84"/>
      <c r="Q184" s="84"/>
      <c r="R184" s="84"/>
      <c r="S184" s="84"/>
      <c r="T184" s="85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T184" s="17" t="s">
        <v>125</v>
      </c>
      <c r="AU184" s="17" t="s">
        <v>82</v>
      </c>
    </row>
    <row r="185" s="13" customFormat="1">
      <c r="A185" s="13"/>
      <c r="B185" s="226"/>
      <c r="C185" s="227"/>
      <c r="D185" s="228" t="s">
        <v>183</v>
      </c>
      <c r="E185" s="229" t="s">
        <v>19</v>
      </c>
      <c r="F185" s="230" t="s">
        <v>683</v>
      </c>
      <c r="G185" s="227"/>
      <c r="H185" s="231">
        <v>3.4500000000000002</v>
      </c>
      <c r="I185" s="232"/>
      <c r="J185" s="227"/>
      <c r="K185" s="227"/>
      <c r="L185" s="233"/>
      <c r="M185" s="234"/>
      <c r="N185" s="235"/>
      <c r="O185" s="235"/>
      <c r="P185" s="235"/>
      <c r="Q185" s="235"/>
      <c r="R185" s="235"/>
      <c r="S185" s="235"/>
      <c r="T185" s="236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T185" s="237" t="s">
        <v>183</v>
      </c>
      <c r="AU185" s="237" t="s">
        <v>82</v>
      </c>
      <c r="AV185" s="13" t="s">
        <v>82</v>
      </c>
      <c r="AW185" s="13" t="s">
        <v>33</v>
      </c>
      <c r="AX185" s="13" t="s">
        <v>72</v>
      </c>
      <c r="AY185" s="237" t="s">
        <v>117</v>
      </c>
    </row>
    <row r="186" s="2" customFormat="1" ht="33" customHeight="1">
      <c r="A186" s="38"/>
      <c r="B186" s="39"/>
      <c r="C186" s="196" t="s">
        <v>684</v>
      </c>
      <c r="D186" s="196" t="s">
        <v>118</v>
      </c>
      <c r="E186" s="197" t="s">
        <v>376</v>
      </c>
      <c r="F186" s="198" t="s">
        <v>377</v>
      </c>
      <c r="G186" s="199" t="s">
        <v>197</v>
      </c>
      <c r="H186" s="200">
        <v>1159.4100000000001</v>
      </c>
      <c r="I186" s="201"/>
      <c r="J186" s="200">
        <f>ROUND(I186*H186,1)</f>
        <v>0</v>
      </c>
      <c r="K186" s="198" t="s">
        <v>122</v>
      </c>
      <c r="L186" s="44"/>
      <c r="M186" s="202" t="s">
        <v>19</v>
      </c>
      <c r="N186" s="203" t="s">
        <v>43</v>
      </c>
      <c r="O186" s="84"/>
      <c r="P186" s="204">
        <f>O186*H186</f>
        <v>0</v>
      </c>
      <c r="Q186" s="204">
        <v>0</v>
      </c>
      <c r="R186" s="204">
        <f>Q186*H186</f>
        <v>0</v>
      </c>
      <c r="S186" s="204">
        <v>0</v>
      </c>
      <c r="T186" s="205">
        <f>S186*H186</f>
        <v>0</v>
      </c>
      <c r="U186" s="38"/>
      <c r="V186" s="38"/>
      <c r="W186" s="38"/>
      <c r="X186" s="38"/>
      <c r="Y186" s="38"/>
      <c r="Z186" s="38"/>
      <c r="AA186" s="38"/>
      <c r="AB186" s="38"/>
      <c r="AC186" s="38"/>
      <c r="AD186" s="38"/>
      <c r="AE186" s="38"/>
      <c r="AR186" s="206" t="s">
        <v>139</v>
      </c>
      <c r="AT186" s="206" t="s">
        <v>118</v>
      </c>
      <c r="AU186" s="206" t="s">
        <v>82</v>
      </c>
      <c r="AY186" s="17" t="s">
        <v>117</v>
      </c>
      <c r="BE186" s="207">
        <f>IF(N186="základní",J186,0)</f>
        <v>0</v>
      </c>
      <c r="BF186" s="207">
        <f>IF(N186="snížená",J186,0)</f>
        <v>0</v>
      </c>
      <c r="BG186" s="207">
        <f>IF(N186="zákl. přenesená",J186,0)</f>
        <v>0</v>
      </c>
      <c r="BH186" s="207">
        <f>IF(N186="sníž. přenesená",J186,0)</f>
        <v>0</v>
      </c>
      <c r="BI186" s="207">
        <f>IF(N186="nulová",J186,0)</f>
        <v>0</v>
      </c>
      <c r="BJ186" s="17" t="s">
        <v>80</v>
      </c>
      <c r="BK186" s="207">
        <f>ROUND(I186*H186,1)</f>
        <v>0</v>
      </c>
      <c r="BL186" s="17" t="s">
        <v>139</v>
      </c>
      <c r="BM186" s="206" t="s">
        <v>685</v>
      </c>
    </row>
    <row r="187" s="2" customFormat="1">
      <c r="A187" s="38"/>
      <c r="B187" s="39"/>
      <c r="C187" s="40"/>
      <c r="D187" s="208" t="s">
        <v>125</v>
      </c>
      <c r="E187" s="40"/>
      <c r="F187" s="209" t="s">
        <v>379</v>
      </c>
      <c r="G187" s="40"/>
      <c r="H187" s="40"/>
      <c r="I187" s="210"/>
      <c r="J187" s="40"/>
      <c r="K187" s="40"/>
      <c r="L187" s="44"/>
      <c r="M187" s="211"/>
      <c r="N187" s="212"/>
      <c r="O187" s="84"/>
      <c r="P187" s="84"/>
      <c r="Q187" s="84"/>
      <c r="R187" s="84"/>
      <c r="S187" s="84"/>
      <c r="T187" s="85"/>
      <c r="U187" s="38"/>
      <c r="V187" s="38"/>
      <c r="W187" s="38"/>
      <c r="X187" s="38"/>
      <c r="Y187" s="38"/>
      <c r="Z187" s="38"/>
      <c r="AA187" s="38"/>
      <c r="AB187" s="38"/>
      <c r="AC187" s="38"/>
      <c r="AD187" s="38"/>
      <c r="AE187" s="38"/>
      <c r="AT187" s="17" t="s">
        <v>125</v>
      </c>
      <c r="AU187" s="17" t="s">
        <v>82</v>
      </c>
    </row>
    <row r="188" s="15" customFormat="1">
      <c r="A188" s="15"/>
      <c r="B188" s="249"/>
      <c r="C188" s="250"/>
      <c r="D188" s="228" t="s">
        <v>183</v>
      </c>
      <c r="E188" s="251" t="s">
        <v>19</v>
      </c>
      <c r="F188" s="252" t="s">
        <v>440</v>
      </c>
      <c r="G188" s="250"/>
      <c r="H188" s="251" t="s">
        <v>19</v>
      </c>
      <c r="I188" s="253"/>
      <c r="J188" s="250"/>
      <c r="K188" s="250"/>
      <c r="L188" s="254"/>
      <c r="M188" s="255"/>
      <c r="N188" s="256"/>
      <c r="O188" s="256"/>
      <c r="P188" s="256"/>
      <c r="Q188" s="256"/>
      <c r="R188" s="256"/>
      <c r="S188" s="256"/>
      <c r="T188" s="257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15"/>
      <c r="AT188" s="258" t="s">
        <v>183</v>
      </c>
      <c r="AU188" s="258" t="s">
        <v>82</v>
      </c>
      <c r="AV188" s="15" t="s">
        <v>80</v>
      </c>
      <c r="AW188" s="15" t="s">
        <v>33</v>
      </c>
      <c r="AX188" s="15" t="s">
        <v>72</v>
      </c>
      <c r="AY188" s="258" t="s">
        <v>117</v>
      </c>
    </row>
    <row r="189" s="13" customFormat="1">
      <c r="A189" s="13"/>
      <c r="B189" s="226"/>
      <c r="C189" s="227"/>
      <c r="D189" s="228" t="s">
        <v>183</v>
      </c>
      <c r="E189" s="229" t="s">
        <v>19</v>
      </c>
      <c r="F189" s="230" t="s">
        <v>686</v>
      </c>
      <c r="G189" s="227"/>
      <c r="H189" s="231">
        <v>56.329999999999998</v>
      </c>
      <c r="I189" s="232"/>
      <c r="J189" s="227"/>
      <c r="K189" s="227"/>
      <c r="L189" s="233"/>
      <c r="M189" s="234"/>
      <c r="N189" s="235"/>
      <c r="O189" s="235"/>
      <c r="P189" s="235"/>
      <c r="Q189" s="235"/>
      <c r="R189" s="235"/>
      <c r="S189" s="235"/>
      <c r="T189" s="236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37" t="s">
        <v>183</v>
      </c>
      <c r="AU189" s="237" t="s">
        <v>82</v>
      </c>
      <c r="AV189" s="13" t="s">
        <v>82</v>
      </c>
      <c r="AW189" s="13" t="s">
        <v>33</v>
      </c>
      <c r="AX189" s="13" t="s">
        <v>72</v>
      </c>
      <c r="AY189" s="237" t="s">
        <v>117</v>
      </c>
    </row>
    <row r="190" s="15" customFormat="1">
      <c r="A190" s="15"/>
      <c r="B190" s="249"/>
      <c r="C190" s="250"/>
      <c r="D190" s="228" t="s">
        <v>183</v>
      </c>
      <c r="E190" s="251" t="s">
        <v>19</v>
      </c>
      <c r="F190" s="252" t="s">
        <v>380</v>
      </c>
      <c r="G190" s="250"/>
      <c r="H190" s="251" t="s">
        <v>19</v>
      </c>
      <c r="I190" s="253"/>
      <c r="J190" s="250"/>
      <c r="K190" s="250"/>
      <c r="L190" s="254"/>
      <c r="M190" s="255"/>
      <c r="N190" s="256"/>
      <c r="O190" s="256"/>
      <c r="P190" s="256"/>
      <c r="Q190" s="256"/>
      <c r="R190" s="256"/>
      <c r="S190" s="256"/>
      <c r="T190" s="257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15"/>
      <c r="AT190" s="258" t="s">
        <v>183</v>
      </c>
      <c r="AU190" s="258" t="s">
        <v>82</v>
      </c>
      <c r="AV190" s="15" t="s">
        <v>80</v>
      </c>
      <c r="AW190" s="15" t="s">
        <v>33</v>
      </c>
      <c r="AX190" s="15" t="s">
        <v>72</v>
      </c>
      <c r="AY190" s="258" t="s">
        <v>117</v>
      </c>
    </row>
    <row r="191" s="13" customFormat="1">
      <c r="A191" s="13"/>
      <c r="B191" s="226"/>
      <c r="C191" s="227"/>
      <c r="D191" s="228" t="s">
        <v>183</v>
      </c>
      <c r="E191" s="229" t="s">
        <v>19</v>
      </c>
      <c r="F191" s="230" t="s">
        <v>687</v>
      </c>
      <c r="G191" s="227"/>
      <c r="H191" s="231">
        <v>832.63999999999999</v>
      </c>
      <c r="I191" s="232"/>
      <c r="J191" s="227"/>
      <c r="K191" s="227"/>
      <c r="L191" s="233"/>
      <c r="M191" s="234"/>
      <c r="N191" s="235"/>
      <c r="O191" s="235"/>
      <c r="P191" s="235"/>
      <c r="Q191" s="235"/>
      <c r="R191" s="235"/>
      <c r="S191" s="235"/>
      <c r="T191" s="236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37" t="s">
        <v>183</v>
      </c>
      <c r="AU191" s="237" t="s">
        <v>82</v>
      </c>
      <c r="AV191" s="13" t="s">
        <v>82</v>
      </c>
      <c r="AW191" s="13" t="s">
        <v>33</v>
      </c>
      <c r="AX191" s="13" t="s">
        <v>72</v>
      </c>
      <c r="AY191" s="237" t="s">
        <v>117</v>
      </c>
    </row>
    <row r="192" s="15" customFormat="1">
      <c r="A192" s="15"/>
      <c r="B192" s="249"/>
      <c r="C192" s="250"/>
      <c r="D192" s="228" t="s">
        <v>183</v>
      </c>
      <c r="E192" s="251" t="s">
        <v>19</v>
      </c>
      <c r="F192" s="252" t="s">
        <v>382</v>
      </c>
      <c r="G192" s="250"/>
      <c r="H192" s="251" t="s">
        <v>19</v>
      </c>
      <c r="I192" s="253"/>
      <c r="J192" s="250"/>
      <c r="K192" s="250"/>
      <c r="L192" s="254"/>
      <c r="M192" s="255"/>
      <c r="N192" s="256"/>
      <c r="O192" s="256"/>
      <c r="P192" s="256"/>
      <c r="Q192" s="256"/>
      <c r="R192" s="256"/>
      <c r="S192" s="256"/>
      <c r="T192" s="257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15"/>
      <c r="AT192" s="258" t="s">
        <v>183</v>
      </c>
      <c r="AU192" s="258" t="s">
        <v>82</v>
      </c>
      <c r="AV192" s="15" t="s">
        <v>80</v>
      </c>
      <c r="AW192" s="15" t="s">
        <v>33</v>
      </c>
      <c r="AX192" s="15" t="s">
        <v>72</v>
      </c>
      <c r="AY192" s="258" t="s">
        <v>117</v>
      </c>
    </row>
    <row r="193" s="13" customFormat="1">
      <c r="A193" s="13"/>
      <c r="B193" s="226"/>
      <c r="C193" s="227"/>
      <c r="D193" s="228" t="s">
        <v>183</v>
      </c>
      <c r="E193" s="229" t="s">
        <v>19</v>
      </c>
      <c r="F193" s="230" t="s">
        <v>688</v>
      </c>
      <c r="G193" s="227"/>
      <c r="H193" s="231">
        <v>270.44</v>
      </c>
      <c r="I193" s="232"/>
      <c r="J193" s="227"/>
      <c r="K193" s="227"/>
      <c r="L193" s="233"/>
      <c r="M193" s="234"/>
      <c r="N193" s="235"/>
      <c r="O193" s="235"/>
      <c r="P193" s="235"/>
      <c r="Q193" s="235"/>
      <c r="R193" s="235"/>
      <c r="S193" s="235"/>
      <c r="T193" s="236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T193" s="237" t="s">
        <v>183</v>
      </c>
      <c r="AU193" s="237" t="s">
        <v>82</v>
      </c>
      <c r="AV193" s="13" t="s">
        <v>82</v>
      </c>
      <c r="AW193" s="13" t="s">
        <v>33</v>
      </c>
      <c r="AX193" s="13" t="s">
        <v>72</v>
      </c>
      <c r="AY193" s="237" t="s">
        <v>117</v>
      </c>
    </row>
    <row r="194" s="2" customFormat="1" ht="62.7" customHeight="1">
      <c r="A194" s="38"/>
      <c r="B194" s="39"/>
      <c r="C194" s="196" t="s">
        <v>689</v>
      </c>
      <c r="D194" s="196" t="s">
        <v>118</v>
      </c>
      <c r="E194" s="197" t="s">
        <v>384</v>
      </c>
      <c r="F194" s="198" t="s">
        <v>385</v>
      </c>
      <c r="G194" s="199" t="s">
        <v>197</v>
      </c>
      <c r="H194" s="200">
        <v>1159.4100000000001</v>
      </c>
      <c r="I194" s="201"/>
      <c r="J194" s="200">
        <f>ROUND(I194*H194,1)</f>
        <v>0</v>
      </c>
      <c r="K194" s="198" t="s">
        <v>122</v>
      </c>
      <c r="L194" s="44"/>
      <c r="M194" s="202" t="s">
        <v>19</v>
      </c>
      <c r="N194" s="203" t="s">
        <v>43</v>
      </c>
      <c r="O194" s="84"/>
      <c r="P194" s="204">
        <f>O194*H194</f>
        <v>0</v>
      </c>
      <c r="Q194" s="204">
        <v>0</v>
      </c>
      <c r="R194" s="204">
        <f>Q194*H194</f>
        <v>0</v>
      </c>
      <c r="S194" s="204">
        <v>0</v>
      </c>
      <c r="T194" s="205">
        <f>S194*H194</f>
        <v>0</v>
      </c>
      <c r="U194" s="38"/>
      <c r="V194" s="38"/>
      <c r="W194" s="38"/>
      <c r="X194" s="38"/>
      <c r="Y194" s="38"/>
      <c r="Z194" s="38"/>
      <c r="AA194" s="38"/>
      <c r="AB194" s="38"/>
      <c r="AC194" s="38"/>
      <c r="AD194" s="38"/>
      <c r="AE194" s="38"/>
      <c r="AR194" s="206" t="s">
        <v>139</v>
      </c>
      <c r="AT194" s="206" t="s">
        <v>118</v>
      </c>
      <c r="AU194" s="206" t="s">
        <v>82</v>
      </c>
      <c r="AY194" s="17" t="s">
        <v>117</v>
      </c>
      <c r="BE194" s="207">
        <f>IF(N194="základní",J194,0)</f>
        <v>0</v>
      </c>
      <c r="BF194" s="207">
        <f>IF(N194="snížená",J194,0)</f>
        <v>0</v>
      </c>
      <c r="BG194" s="207">
        <f>IF(N194="zákl. přenesená",J194,0)</f>
        <v>0</v>
      </c>
      <c r="BH194" s="207">
        <f>IF(N194="sníž. přenesená",J194,0)</f>
        <v>0</v>
      </c>
      <c r="BI194" s="207">
        <f>IF(N194="nulová",J194,0)</f>
        <v>0</v>
      </c>
      <c r="BJ194" s="17" t="s">
        <v>80</v>
      </c>
      <c r="BK194" s="207">
        <f>ROUND(I194*H194,1)</f>
        <v>0</v>
      </c>
      <c r="BL194" s="17" t="s">
        <v>139</v>
      </c>
      <c r="BM194" s="206" t="s">
        <v>690</v>
      </c>
    </row>
    <row r="195" s="2" customFormat="1">
      <c r="A195" s="38"/>
      <c r="B195" s="39"/>
      <c r="C195" s="40"/>
      <c r="D195" s="208" t="s">
        <v>125</v>
      </c>
      <c r="E195" s="40"/>
      <c r="F195" s="209" t="s">
        <v>387</v>
      </c>
      <c r="G195" s="40"/>
      <c r="H195" s="40"/>
      <c r="I195" s="210"/>
      <c r="J195" s="40"/>
      <c r="K195" s="40"/>
      <c r="L195" s="44"/>
      <c r="M195" s="211"/>
      <c r="N195" s="212"/>
      <c r="O195" s="84"/>
      <c r="P195" s="84"/>
      <c r="Q195" s="84"/>
      <c r="R195" s="84"/>
      <c r="S195" s="84"/>
      <c r="T195" s="85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T195" s="17" t="s">
        <v>125</v>
      </c>
      <c r="AU195" s="17" t="s">
        <v>82</v>
      </c>
    </row>
    <row r="196" s="2" customFormat="1" ht="66.75" customHeight="1">
      <c r="A196" s="38"/>
      <c r="B196" s="39"/>
      <c r="C196" s="196" t="s">
        <v>691</v>
      </c>
      <c r="D196" s="196" t="s">
        <v>118</v>
      </c>
      <c r="E196" s="197" t="s">
        <v>389</v>
      </c>
      <c r="F196" s="198" t="s">
        <v>390</v>
      </c>
      <c r="G196" s="199" t="s">
        <v>197</v>
      </c>
      <c r="H196" s="200">
        <v>11594.1</v>
      </c>
      <c r="I196" s="201"/>
      <c r="J196" s="200">
        <f>ROUND(I196*H196,1)</f>
        <v>0</v>
      </c>
      <c r="K196" s="198" t="s">
        <v>122</v>
      </c>
      <c r="L196" s="44"/>
      <c r="M196" s="202" t="s">
        <v>19</v>
      </c>
      <c r="N196" s="203" t="s">
        <v>43</v>
      </c>
      <c r="O196" s="84"/>
      <c r="P196" s="204">
        <f>O196*H196</f>
        <v>0</v>
      </c>
      <c r="Q196" s="204">
        <v>0</v>
      </c>
      <c r="R196" s="204">
        <f>Q196*H196</f>
        <v>0</v>
      </c>
      <c r="S196" s="204">
        <v>0</v>
      </c>
      <c r="T196" s="205">
        <f>S196*H196</f>
        <v>0</v>
      </c>
      <c r="U196" s="38"/>
      <c r="V196" s="38"/>
      <c r="W196" s="38"/>
      <c r="X196" s="38"/>
      <c r="Y196" s="38"/>
      <c r="Z196" s="38"/>
      <c r="AA196" s="38"/>
      <c r="AB196" s="38"/>
      <c r="AC196" s="38"/>
      <c r="AD196" s="38"/>
      <c r="AE196" s="38"/>
      <c r="AR196" s="206" t="s">
        <v>139</v>
      </c>
      <c r="AT196" s="206" t="s">
        <v>118</v>
      </c>
      <c r="AU196" s="206" t="s">
        <v>82</v>
      </c>
      <c r="AY196" s="17" t="s">
        <v>117</v>
      </c>
      <c r="BE196" s="207">
        <f>IF(N196="základní",J196,0)</f>
        <v>0</v>
      </c>
      <c r="BF196" s="207">
        <f>IF(N196="snížená",J196,0)</f>
        <v>0</v>
      </c>
      <c r="BG196" s="207">
        <f>IF(N196="zákl. přenesená",J196,0)</f>
        <v>0</v>
      </c>
      <c r="BH196" s="207">
        <f>IF(N196="sníž. přenesená",J196,0)</f>
        <v>0</v>
      </c>
      <c r="BI196" s="207">
        <f>IF(N196="nulová",J196,0)</f>
        <v>0</v>
      </c>
      <c r="BJ196" s="17" t="s">
        <v>80</v>
      </c>
      <c r="BK196" s="207">
        <f>ROUND(I196*H196,1)</f>
        <v>0</v>
      </c>
      <c r="BL196" s="17" t="s">
        <v>139</v>
      </c>
      <c r="BM196" s="206" t="s">
        <v>692</v>
      </c>
    </row>
    <row r="197" s="2" customFormat="1">
      <c r="A197" s="38"/>
      <c r="B197" s="39"/>
      <c r="C197" s="40"/>
      <c r="D197" s="208" t="s">
        <v>125</v>
      </c>
      <c r="E197" s="40"/>
      <c r="F197" s="209" t="s">
        <v>392</v>
      </c>
      <c r="G197" s="40"/>
      <c r="H197" s="40"/>
      <c r="I197" s="210"/>
      <c r="J197" s="40"/>
      <c r="K197" s="40"/>
      <c r="L197" s="44"/>
      <c r="M197" s="211"/>
      <c r="N197" s="212"/>
      <c r="O197" s="84"/>
      <c r="P197" s="84"/>
      <c r="Q197" s="84"/>
      <c r="R197" s="84"/>
      <c r="S197" s="84"/>
      <c r="T197" s="85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T197" s="17" t="s">
        <v>125</v>
      </c>
      <c r="AU197" s="17" t="s">
        <v>82</v>
      </c>
    </row>
    <row r="198" s="13" customFormat="1">
      <c r="A198" s="13"/>
      <c r="B198" s="226"/>
      <c r="C198" s="227"/>
      <c r="D198" s="228" t="s">
        <v>183</v>
      </c>
      <c r="E198" s="229" t="s">
        <v>19</v>
      </c>
      <c r="F198" s="230" t="s">
        <v>693</v>
      </c>
      <c r="G198" s="227"/>
      <c r="H198" s="231">
        <v>11594.1</v>
      </c>
      <c r="I198" s="232"/>
      <c r="J198" s="227"/>
      <c r="K198" s="227"/>
      <c r="L198" s="233"/>
      <c r="M198" s="234"/>
      <c r="N198" s="235"/>
      <c r="O198" s="235"/>
      <c r="P198" s="235"/>
      <c r="Q198" s="235"/>
      <c r="R198" s="235"/>
      <c r="S198" s="235"/>
      <c r="T198" s="236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T198" s="237" t="s">
        <v>183</v>
      </c>
      <c r="AU198" s="237" t="s">
        <v>82</v>
      </c>
      <c r="AV198" s="13" t="s">
        <v>82</v>
      </c>
      <c r="AW198" s="13" t="s">
        <v>33</v>
      </c>
      <c r="AX198" s="13" t="s">
        <v>72</v>
      </c>
      <c r="AY198" s="237" t="s">
        <v>117</v>
      </c>
    </row>
    <row r="199" s="2" customFormat="1" ht="44.25" customHeight="1">
      <c r="A199" s="38"/>
      <c r="B199" s="39"/>
      <c r="C199" s="196" t="s">
        <v>694</v>
      </c>
      <c r="D199" s="196" t="s">
        <v>118</v>
      </c>
      <c r="E199" s="197" t="s">
        <v>394</v>
      </c>
      <c r="F199" s="198" t="s">
        <v>366</v>
      </c>
      <c r="G199" s="199" t="s">
        <v>205</v>
      </c>
      <c r="H199" s="200">
        <v>2260.8499999999999</v>
      </c>
      <c r="I199" s="201"/>
      <c r="J199" s="200">
        <f>ROUND(I199*H199,1)</f>
        <v>0</v>
      </c>
      <c r="K199" s="198" t="s">
        <v>122</v>
      </c>
      <c r="L199" s="44"/>
      <c r="M199" s="202" t="s">
        <v>19</v>
      </c>
      <c r="N199" s="203" t="s">
        <v>43</v>
      </c>
      <c r="O199" s="84"/>
      <c r="P199" s="204">
        <f>O199*H199</f>
        <v>0</v>
      </c>
      <c r="Q199" s="204">
        <v>0</v>
      </c>
      <c r="R199" s="204">
        <f>Q199*H199</f>
        <v>0</v>
      </c>
      <c r="S199" s="204">
        <v>0</v>
      </c>
      <c r="T199" s="205">
        <f>S199*H199</f>
        <v>0</v>
      </c>
      <c r="U199" s="38"/>
      <c r="V199" s="38"/>
      <c r="W199" s="38"/>
      <c r="X199" s="38"/>
      <c r="Y199" s="38"/>
      <c r="Z199" s="38"/>
      <c r="AA199" s="38"/>
      <c r="AB199" s="38"/>
      <c r="AC199" s="38"/>
      <c r="AD199" s="38"/>
      <c r="AE199" s="38"/>
      <c r="AR199" s="206" t="s">
        <v>139</v>
      </c>
      <c r="AT199" s="206" t="s">
        <v>118</v>
      </c>
      <c r="AU199" s="206" t="s">
        <v>82</v>
      </c>
      <c r="AY199" s="17" t="s">
        <v>117</v>
      </c>
      <c r="BE199" s="207">
        <f>IF(N199="základní",J199,0)</f>
        <v>0</v>
      </c>
      <c r="BF199" s="207">
        <f>IF(N199="snížená",J199,0)</f>
        <v>0</v>
      </c>
      <c r="BG199" s="207">
        <f>IF(N199="zákl. přenesená",J199,0)</f>
        <v>0</v>
      </c>
      <c r="BH199" s="207">
        <f>IF(N199="sníž. přenesená",J199,0)</f>
        <v>0</v>
      </c>
      <c r="BI199" s="207">
        <f>IF(N199="nulová",J199,0)</f>
        <v>0</v>
      </c>
      <c r="BJ199" s="17" t="s">
        <v>80</v>
      </c>
      <c r="BK199" s="207">
        <f>ROUND(I199*H199,1)</f>
        <v>0</v>
      </c>
      <c r="BL199" s="17" t="s">
        <v>139</v>
      </c>
      <c r="BM199" s="206" t="s">
        <v>695</v>
      </c>
    </row>
    <row r="200" s="2" customFormat="1">
      <c r="A200" s="38"/>
      <c r="B200" s="39"/>
      <c r="C200" s="40"/>
      <c r="D200" s="208" t="s">
        <v>125</v>
      </c>
      <c r="E200" s="40"/>
      <c r="F200" s="209" t="s">
        <v>396</v>
      </c>
      <c r="G200" s="40"/>
      <c r="H200" s="40"/>
      <c r="I200" s="210"/>
      <c r="J200" s="40"/>
      <c r="K200" s="40"/>
      <c r="L200" s="44"/>
      <c r="M200" s="211"/>
      <c r="N200" s="212"/>
      <c r="O200" s="84"/>
      <c r="P200" s="84"/>
      <c r="Q200" s="84"/>
      <c r="R200" s="84"/>
      <c r="S200" s="84"/>
      <c r="T200" s="85"/>
      <c r="U200" s="38"/>
      <c r="V200" s="38"/>
      <c r="W200" s="38"/>
      <c r="X200" s="38"/>
      <c r="Y200" s="38"/>
      <c r="Z200" s="38"/>
      <c r="AA200" s="38"/>
      <c r="AB200" s="38"/>
      <c r="AC200" s="38"/>
      <c r="AD200" s="38"/>
      <c r="AE200" s="38"/>
      <c r="AT200" s="17" t="s">
        <v>125</v>
      </c>
      <c r="AU200" s="17" t="s">
        <v>82</v>
      </c>
    </row>
    <row r="201" s="13" customFormat="1">
      <c r="A201" s="13"/>
      <c r="B201" s="226"/>
      <c r="C201" s="227"/>
      <c r="D201" s="228" t="s">
        <v>183</v>
      </c>
      <c r="E201" s="229" t="s">
        <v>19</v>
      </c>
      <c r="F201" s="230" t="s">
        <v>696</v>
      </c>
      <c r="G201" s="227"/>
      <c r="H201" s="231">
        <v>2260.8499999999999</v>
      </c>
      <c r="I201" s="232"/>
      <c r="J201" s="227"/>
      <c r="K201" s="227"/>
      <c r="L201" s="233"/>
      <c r="M201" s="234"/>
      <c r="N201" s="235"/>
      <c r="O201" s="235"/>
      <c r="P201" s="235"/>
      <c r="Q201" s="235"/>
      <c r="R201" s="235"/>
      <c r="S201" s="235"/>
      <c r="T201" s="236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T201" s="237" t="s">
        <v>183</v>
      </c>
      <c r="AU201" s="237" t="s">
        <v>82</v>
      </c>
      <c r="AV201" s="13" t="s">
        <v>82</v>
      </c>
      <c r="AW201" s="13" t="s">
        <v>33</v>
      </c>
      <c r="AX201" s="13" t="s">
        <v>72</v>
      </c>
      <c r="AY201" s="237" t="s">
        <v>117</v>
      </c>
    </row>
    <row r="202" s="2" customFormat="1" ht="66.75" customHeight="1">
      <c r="A202" s="38"/>
      <c r="B202" s="39"/>
      <c r="C202" s="196" t="s">
        <v>697</v>
      </c>
      <c r="D202" s="196" t="s">
        <v>118</v>
      </c>
      <c r="E202" s="197" t="s">
        <v>698</v>
      </c>
      <c r="F202" s="198" t="s">
        <v>699</v>
      </c>
      <c r="G202" s="199" t="s">
        <v>197</v>
      </c>
      <c r="H202" s="200">
        <v>1758.3599999999999</v>
      </c>
      <c r="I202" s="201"/>
      <c r="J202" s="200">
        <f>ROUND(I202*H202,1)</f>
        <v>0</v>
      </c>
      <c r="K202" s="198" t="s">
        <v>122</v>
      </c>
      <c r="L202" s="44"/>
      <c r="M202" s="202" t="s">
        <v>19</v>
      </c>
      <c r="N202" s="203" t="s">
        <v>43</v>
      </c>
      <c r="O202" s="84"/>
      <c r="P202" s="204">
        <f>O202*H202</f>
        <v>0</v>
      </c>
      <c r="Q202" s="204">
        <v>0</v>
      </c>
      <c r="R202" s="204">
        <f>Q202*H202</f>
        <v>0</v>
      </c>
      <c r="S202" s="204">
        <v>0</v>
      </c>
      <c r="T202" s="205">
        <f>S202*H202</f>
        <v>0</v>
      </c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R202" s="206" t="s">
        <v>139</v>
      </c>
      <c r="AT202" s="206" t="s">
        <v>118</v>
      </c>
      <c r="AU202" s="206" t="s">
        <v>82</v>
      </c>
      <c r="AY202" s="17" t="s">
        <v>117</v>
      </c>
      <c r="BE202" s="207">
        <f>IF(N202="základní",J202,0)</f>
        <v>0</v>
      </c>
      <c r="BF202" s="207">
        <f>IF(N202="snížená",J202,0)</f>
        <v>0</v>
      </c>
      <c r="BG202" s="207">
        <f>IF(N202="zákl. přenesená",J202,0)</f>
        <v>0</v>
      </c>
      <c r="BH202" s="207">
        <f>IF(N202="sníž. přenesená",J202,0)</f>
        <v>0</v>
      </c>
      <c r="BI202" s="207">
        <f>IF(N202="nulová",J202,0)</f>
        <v>0</v>
      </c>
      <c r="BJ202" s="17" t="s">
        <v>80</v>
      </c>
      <c r="BK202" s="207">
        <f>ROUND(I202*H202,1)</f>
        <v>0</v>
      </c>
      <c r="BL202" s="17" t="s">
        <v>139</v>
      </c>
      <c r="BM202" s="206" t="s">
        <v>700</v>
      </c>
    </row>
    <row r="203" s="2" customFormat="1">
      <c r="A203" s="38"/>
      <c r="B203" s="39"/>
      <c r="C203" s="40"/>
      <c r="D203" s="208" t="s">
        <v>125</v>
      </c>
      <c r="E203" s="40"/>
      <c r="F203" s="209" t="s">
        <v>701</v>
      </c>
      <c r="G203" s="40"/>
      <c r="H203" s="40"/>
      <c r="I203" s="210"/>
      <c r="J203" s="40"/>
      <c r="K203" s="40"/>
      <c r="L203" s="44"/>
      <c r="M203" s="211"/>
      <c r="N203" s="212"/>
      <c r="O203" s="84"/>
      <c r="P203" s="84"/>
      <c r="Q203" s="84"/>
      <c r="R203" s="84"/>
      <c r="S203" s="84"/>
      <c r="T203" s="85"/>
      <c r="U203" s="38"/>
      <c r="V203" s="38"/>
      <c r="W203" s="38"/>
      <c r="X203" s="38"/>
      <c r="Y203" s="38"/>
      <c r="Z203" s="38"/>
      <c r="AA203" s="38"/>
      <c r="AB203" s="38"/>
      <c r="AC203" s="38"/>
      <c r="AD203" s="38"/>
      <c r="AE203" s="38"/>
      <c r="AT203" s="17" t="s">
        <v>125</v>
      </c>
      <c r="AU203" s="17" t="s">
        <v>82</v>
      </c>
    </row>
    <row r="204" s="15" customFormat="1">
      <c r="A204" s="15"/>
      <c r="B204" s="249"/>
      <c r="C204" s="250"/>
      <c r="D204" s="228" t="s">
        <v>183</v>
      </c>
      <c r="E204" s="251" t="s">
        <v>19</v>
      </c>
      <c r="F204" s="252" t="s">
        <v>440</v>
      </c>
      <c r="G204" s="250"/>
      <c r="H204" s="251" t="s">
        <v>19</v>
      </c>
      <c r="I204" s="253"/>
      <c r="J204" s="250"/>
      <c r="K204" s="250"/>
      <c r="L204" s="254"/>
      <c r="M204" s="255"/>
      <c r="N204" s="256"/>
      <c r="O204" s="256"/>
      <c r="P204" s="256"/>
      <c r="Q204" s="256"/>
      <c r="R204" s="256"/>
      <c r="S204" s="256"/>
      <c r="T204" s="257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15"/>
      <c r="AT204" s="258" t="s">
        <v>183</v>
      </c>
      <c r="AU204" s="258" t="s">
        <v>82</v>
      </c>
      <c r="AV204" s="15" t="s">
        <v>80</v>
      </c>
      <c r="AW204" s="15" t="s">
        <v>33</v>
      </c>
      <c r="AX204" s="15" t="s">
        <v>72</v>
      </c>
      <c r="AY204" s="258" t="s">
        <v>117</v>
      </c>
    </row>
    <row r="205" s="13" customFormat="1">
      <c r="A205" s="13"/>
      <c r="B205" s="226"/>
      <c r="C205" s="227"/>
      <c r="D205" s="228" t="s">
        <v>183</v>
      </c>
      <c r="E205" s="229" t="s">
        <v>19</v>
      </c>
      <c r="F205" s="230" t="s">
        <v>702</v>
      </c>
      <c r="G205" s="227"/>
      <c r="H205" s="231">
        <v>109.25</v>
      </c>
      <c r="I205" s="232"/>
      <c r="J205" s="227"/>
      <c r="K205" s="227"/>
      <c r="L205" s="233"/>
      <c r="M205" s="234"/>
      <c r="N205" s="235"/>
      <c r="O205" s="235"/>
      <c r="P205" s="235"/>
      <c r="Q205" s="235"/>
      <c r="R205" s="235"/>
      <c r="S205" s="235"/>
      <c r="T205" s="236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T205" s="237" t="s">
        <v>183</v>
      </c>
      <c r="AU205" s="237" t="s">
        <v>82</v>
      </c>
      <c r="AV205" s="13" t="s">
        <v>82</v>
      </c>
      <c r="AW205" s="13" t="s">
        <v>33</v>
      </c>
      <c r="AX205" s="13" t="s">
        <v>72</v>
      </c>
      <c r="AY205" s="237" t="s">
        <v>117</v>
      </c>
    </row>
    <row r="206" s="15" customFormat="1">
      <c r="A206" s="15"/>
      <c r="B206" s="249"/>
      <c r="C206" s="250"/>
      <c r="D206" s="228" t="s">
        <v>183</v>
      </c>
      <c r="E206" s="251" t="s">
        <v>19</v>
      </c>
      <c r="F206" s="252" t="s">
        <v>380</v>
      </c>
      <c r="G206" s="250"/>
      <c r="H206" s="251" t="s">
        <v>19</v>
      </c>
      <c r="I206" s="253"/>
      <c r="J206" s="250"/>
      <c r="K206" s="250"/>
      <c r="L206" s="254"/>
      <c r="M206" s="255"/>
      <c r="N206" s="256"/>
      <c r="O206" s="256"/>
      <c r="P206" s="256"/>
      <c r="Q206" s="256"/>
      <c r="R206" s="256"/>
      <c r="S206" s="256"/>
      <c r="T206" s="257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15"/>
      <c r="AT206" s="258" t="s">
        <v>183</v>
      </c>
      <c r="AU206" s="258" t="s">
        <v>82</v>
      </c>
      <c r="AV206" s="15" t="s">
        <v>80</v>
      </c>
      <c r="AW206" s="15" t="s">
        <v>33</v>
      </c>
      <c r="AX206" s="15" t="s">
        <v>72</v>
      </c>
      <c r="AY206" s="258" t="s">
        <v>117</v>
      </c>
    </row>
    <row r="207" s="13" customFormat="1">
      <c r="A207" s="13"/>
      <c r="B207" s="226"/>
      <c r="C207" s="227"/>
      <c r="D207" s="228" t="s">
        <v>183</v>
      </c>
      <c r="E207" s="229" t="s">
        <v>19</v>
      </c>
      <c r="F207" s="230" t="s">
        <v>703</v>
      </c>
      <c r="G207" s="227"/>
      <c r="H207" s="231">
        <v>902.33000000000004</v>
      </c>
      <c r="I207" s="232"/>
      <c r="J207" s="227"/>
      <c r="K207" s="227"/>
      <c r="L207" s="233"/>
      <c r="M207" s="234"/>
      <c r="N207" s="235"/>
      <c r="O207" s="235"/>
      <c r="P207" s="235"/>
      <c r="Q207" s="235"/>
      <c r="R207" s="235"/>
      <c r="S207" s="235"/>
      <c r="T207" s="236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T207" s="237" t="s">
        <v>183</v>
      </c>
      <c r="AU207" s="237" t="s">
        <v>82</v>
      </c>
      <c r="AV207" s="13" t="s">
        <v>82</v>
      </c>
      <c r="AW207" s="13" t="s">
        <v>33</v>
      </c>
      <c r="AX207" s="13" t="s">
        <v>72</v>
      </c>
      <c r="AY207" s="237" t="s">
        <v>117</v>
      </c>
    </row>
    <row r="208" s="15" customFormat="1">
      <c r="A208" s="15"/>
      <c r="B208" s="249"/>
      <c r="C208" s="250"/>
      <c r="D208" s="228" t="s">
        <v>183</v>
      </c>
      <c r="E208" s="251" t="s">
        <v>19</v>
      </c>
      <c r="F208" s="252" t="s">
        <v>382</v>
      </c>
      <c r="G208" s="250"/>
      <c r="H208" s="251" t="s">
        <v>19</v>
      </c>
      <c r="I208" s="253"/>
      <c r="J208" s="250"/>
      <c r="K208" s="250"/>
      <c r="L208" s="254"/>
      <c r="M208" s="255"/>
      <c r="N208" s="256"/>
      <c r="O208" s="256"/>
      <c r="P208" s="256"/>
      <c r="Q208" s="256"/>
      <c r="R208" s="256"/>
      <c r="S208" s="256"/>
      <c r="T208" s="257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T208" s="258" t="s">
        <v>183</v>
      </c>
      <c r="AU208" s="258" t="s">
        <v>82</v>
      </c>
      <c r="AV208" s="15" t="s">
        <v>80</v>
      </c>
      <c r="AW208" s="15" t="s">
        <v>33</v>
      </c>
      <c r="AX208" s="15" t="s">
        <v>72</v>
      </c>
      <c r="AY208" s="258" t="s">
        <v>117</v>
      </c>
    </row>
    <row r="209" s="13" customFormat="1">
      <c r="A209" s="13"/>
      <c r="B209" s="226"/>
      <c r="C209" s="227"/>
      <c r="D209" s="228" t="s">
        <v>183</v>
      </c>
      <c r="E209" s="229" t="s">
        <v>19</v>
      </c>
      <c r="F209" s="230" t="s">
        <v>704</v>
      </c>
      <c r="G209" s="227"/>
      <c r="H209" s="231">
        <v>746.77999999999997</v>
      </c>
      <c r="I209" s="232"/>
      <c r="J209" s="227"/>
      <c r="K209" s="227"/>
      <c r="L209" s="233"/>
      <c r="M209" s="234"/>
      <c r="N209" s="235"/>
      <c r="O209" s="235"/>
      <c r="P209" s="235"/>
      <c r="Q209" s="235"/>
      <c r="R209" s="235"/>
      <c r="S209" s="235"/>
      <c r="T209" s="236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T209" s="237" t="s">
        <v>183</v>
      </c>
      <c r="AU209" s="237" t="s">
        <v>82</v>
      </c>
      <c r="AV209" s="13" t="s">
        <v>82</v>
      </c>
      <c r="AW209" s="13" t="s">
        <v>33</v>
      </c>
      <c r="AX209" s="13" t="s">
        <v>72</v>
      </c>
      <c r="AY209" s="237" t="s">
        <v>117</v>
      </c>
    </row>
    <row r="210" s="2" customFormat="1" ht="16.5" customHeight="1">
      <c r="A210" s="38"/>
      <c r="B210" s="39"/>
      <c r="C210" s="259" t="s">
        <v>705</v>
      </c>
      <c r="D210" s="259" t="s">
        <v>202</v>
      </c>
      <c r="E210" s="260" t="s">
        <v>706</v>
      </c>
      <c r="F210" s="261" t="s">
        <v>707</v>
      </c>
      <c r="G210" s="262" t="s">
        <v>205</v>
      </c>
      <c r="H210" s="263">
        <v>3956.3099999999999</v>
      </c>
      <c r="I210" s="264"/>
      <c r="J210" s="263">
        <f>ROUND(I210*H210,1)</f>
        <v>0</v>
      </c>
      <c r="K210" s="261" t="s">
        <v>122</v>
      </c>
      <c r="L210" s="265"/>
      <c r="M210" s="266" t="s">
        <v>19</v>
      </c>
      <c r="N210" s="267" t="s">
        <v>43</v>
      </c>
      <c r="O210" s="84"/>
      <c r="P210" s="204">
        <f>O210*H210</f>
        <v>0</v>
      </c>
      <c r="Q210" s="204">
        <v>1</v>
      </c>
      <c r="R210" s="204">
        <f>Q210*H210</f>
        <v>3956.3099999999999</v>
      </c>
      <c r="S210" s="204">
        <v>0</v>
      </c>
      <c r="T210" s="205">
        <f>S210*H210</f>
        <v>0</v>
      </c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R210" s="206" t="s">
        <v>493</v>
      </c>
      <c r="AT210" s="206" t="s">
        <v>202</v>
      </c>
      <c r="AU210" s="206" t="s">
        <v>82</v>
      </c>
      <c r="AY210" s="17" t="s">
        <v>117</v>
      </c>
      <c r="BE210" s="207">
        <f>IF(N210="základní",J210,0)</f>
        <v>0</v>
      </c>
      <c r="BF210" s="207">
        <f>IF(N210="snížená",J210,0)</f>
        <v>0</v>
      </c>
      <c r="BG210" s="207">
        <f>IF(N210="zákl. přenesená",J210,0)</f>
        <v>0</v>
      </c>
      <c r="BH210" s="207">
        <f>IF(N210="sníž. přenesená",J210,0)</f>
        <v>0</v>
      </c>
      <c r="BI210" s="207">
        <f>IF(N210="nulová",J210,0)</f>
        <v>0</v>
      </c>
      <c r="BJ210" s="17" t="s">
        <v>80</v>
      </c>
      <c r="BK210" s="207">
        <f>ROUND(I210*H210,1)</f>
        <v>0</v>
      </c>
      <c r="BL210" s="17" t="s">
        <v>494</v>
      </c>
      <c r="BM210" s="206" t="s">
        <v>708</v>
      </c>
    </row>
    <row r="211" s="13" customFormat="1">
      <c r="A211" s="13"/>
      <c r="B211" s="226"/>
      <c r="C211" s="227"/>
      <c r="D211" s="228" t="s">
        <v>183</v>
      </c>
      <c r="E211" s="229" t="s">
        <v>19</v>
      </c>
      <c r="F211" s="230" t="s">
        <v>709</v>
      </c>
      <c r="G211" s="227"/>
      <c r="H211" s="231">
        <v>3956.3099999999999</v>
      </c>
      <c r="I211" s="232"/>
      <c r="J211" s="227"/>
      <c r="K211" s="227"/>
      <c r="L211" s="233"/>
      <c r="M211" s="234"/>
      <c r="N211" s="235"/>
      <c r="O211" s="235"/>
      <c r="P211" s="235"/>
      <c r="Q211" s="235"/>
      <c r="R211" s="235"/>
      <c r="S211" s="235"/>
      <c r="T211" s="236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37" t="s">
        <v>183</v>
      </c>
      <c r="AU211" s="237" t="s">
        <v>82</v>
      </c>
      <c r="AV211" s="13" t="s">
        <v>82</v>
      </c>
      <c r="AW211" s="13" t="s">
        <v>33</v>
      </c>
      <c r="AX211" s="13" t="s">
        <v>72</v>
      </c>
      <c r="AY211" s="237" t="s">
        <v>117</v>
      </c>
    </row>
    <row r="212" s="2" customFormat="1" ht="33" customHeight="1">
      <c r="A212" s="38"/>
      <c r="B212" s="39"/>
      <c r="C212" s="196" t="s">
        <v>710</v>
      </c>
      <c r="D212" s="196" t="s">
        <v>118</v>
      </c>
      <c r="E212" s="197" t="s">
        <v>711</v>
      </c>
      <c r="F212" s="198" t="s">
        <v>712</v>
      </c>
      <c r="G212" s="199" t="s">
        <v>180</v>
      </c>
      <c r="H212" s="200">
        <v>136</v>
      </c>
      <c r="I212" s="201"/>
      <c r="J212" s="200">
        <f>ROUND(I212*H212,1)</f>
        <v>0</v>
      </c>
      <c r="K212" s="198" t="s">
        <v>122</v>
      </c>
      <c r="L212" s="44"/>
      <c r="M212" s="202" t="s">
        <v>19</v>
      </c>
      <c r="N212" s="203" t="s">
        <v>43</v>
      </c>
      <c r="O212" s="84"/>
      <c r="P212" s="204">
        <f>O212*H212</f>
        <v>0</v>
      </c>
      <c r="Q212" s="204">
        <v>0</v>
      </c>
      <c r="R212" s="204">
        <f>Q212*H212</f>
        <v>0</v>
      </c>
      <c r="S212" s="204">
        <v>0</v>
      </c>
      <c r="T212" s="205">
        <f>S212*H212</f>
        <v>0</v>
      </c>
      <c r="U212" s="38"/>
      <c r="V212" s="38"/>
      <c r="W212" s="38"/>
      <c r="X212" s="38"/>
      <c r="Y212" s="38"/>
      <c r="Z212" s="38"/>
      <c r="AA212" s="38"/>
      <c r="AB212" s="38"/>
      <c r="AC212" s="38"/>
      <c r="AD212" s="38"/>
      <c r="AE212" s="38"/>
      <c r="AR212" s="206" t="s">
        <v>139</v>
      </c>
      <c r="AT212" s="206" t="s">
        <v>118</v>
      </c>
      <c r="AU212" s="206" t="s">
        <v>82</v>
      </c>
      <c r="AY212" s="17" t="s">
        <v>117</v>
      </c>
      <c r="BE212" s="207">
        <f>IF(N212="základní",J212,0)</f>
        <v>0</v>
      </c>
      <c r="BF212" s="207">
        <f>IF(N212="snížená",J212,0)</f>
        <v>0</v>
      </c>
      <c r="BG212" s="207">
        <f>IF(N212="zákl. přenesená",J212,0)</f>
        <v>0</v>
      </c>
      <c r="BH212" s="207">
        <f>IF(N212="sníž. přenesená",J212,0)</f>
        <v>0</v>
      </c>
      <c r="BI212" s="207">
        <f>IF(N212="nulová",J212,0)</f>
        <v>0</v>
      </c>
      <c r="BJ212" s="17" t="s">
        <v>80</v>
      </c>
      <c r="BK212" s="207">
        <f>ROUND(I212*H212,1)</f>
        <v>0</v>
      </c>
      <c r="BL212" s="17" t="s">
        <v>139</v>
      </c>
      <c r="BM212" s="206" t="s">
        <v>713</v>
      </c>
    </row>
    <row r="213" s="2" customFormat="1">
      <c r="A213" s="38"/>
      <c r="B213" s="39"/>
      <c r="C213" s="40"/>
      <c r="D213" s="208" t="s">
        <v>125</v>
      </c>
      <c r="E213" s="40"/>
      <c r="F213" s="209" t="s">
        <v>714</v>
      </c>
      <c r="G213" s="40"/>
      <c r="H213" s="40"/>
      <c r="I213" s="210"/>
      <c r="J213" s="40"/>
      <c r="K213" s="40"/>
      <c r="L213" s="44"/>
      <c r="M213" s="211"/>
      <c r="N213" s="212"/>
      <c r="O213" s="84"/>
      <c r="P213" s="84"/>
      <c r="Q213" s="84"/>
      <c r="R213" s="84"/>
      <c r="S213" s="84"/>
      <c r="T213" s="85"/>
      <c r="U213" s="38"/>
      <c r="V213" s="38"/>
      <c r="W213" s="38"/>
      <c r="X213" s="38"/>
      <c r="Y213" s="38"/>
      <c r="Z213" s="38"/>
      <c r="AA213" s="38"/>
      <c r="AB213" s="38"/>
      <c r="AC213" s="38"/>
      <c r="AD213" s="38"/>
      <c r="AE213" s="38"/>
      <c r="AT213" s="17" t="s">
        <v>125</v>
      </c>
      <c r="AU213" s="17" t="s">
        <v>82</v>
      </c>
    </row>
    <row r="214" s="15" customFormat="1">
      <c r="A214" s="15"/>
      <c r="B214" s="249"/>
      <c r="C214" s="250"/>
      <c r="D214" s="228" t="s">
        <v>183</v>
      </c>
      <c r="E214" s="251" t="s">
        <v>19</v>
      </c>
      <c r="F214" s="252" t="s">
        <v>440</v>
      </c>
      <c r="G214" s="250"/>
      <c r="H214" s="251" t="s">
        <v>19</v>
      </c>
      <c r="I214" s="253"/>
      <c r="J214" s="250"/>
      <c r="K214" s="250"/>
      <c r="L214" s="254"/>
      <c r="M214" s="255"/>
      <c r="N214" s="256"/>
      <c r="O214" s="256"/>
      <c r="P214" s="256"/>
      <c r="Q214" s="256"/>
      <c r="R214" s="256"/>
      <c r="S214" s="256"/>
      <c r="T214" s="257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15"/>
      <c r="AT214" s="258" t="s">
        <v>183</v>
      </c>
      <c r="AU214" s="258" t="s">
        <v>82</v>
      </c>
      <c r="AV214" s="15" t="s">
        <v>80</v>
      </c>
      <c r="AW214" s="15" t="s">
        <v>33</v>
      </c>
      <c r="AX214" s="15" t="s">
        <v>72</v>
      </c>
      <c r="AY214" s="258" t="s">
        <v>117</v>
      </c>
    </row>
    <row r="215" s="13" customFormat="1">
      <c r="A215" s="13"/>
      <c r="B215" s="226"/>
      <c r="C215" s="227"/>
      <c r="D215" s="228" t="s">
        <v>183</v>
      </c>
      <c r="E215" s="229" t="s">
        <v>19</v>
      </c>
      <c r="F215" s="230" t="s">
        <v>8</v>
      </c>
      <c r="G215" s="227"/>
      <c r="H215" s="231">
        <v>15</v>
      </c>
      <c r="I215" s="232"/>
      <c r="J215" s="227"/>
      <c r="K215" s="227"/>
      <c r="L215" s="233"/>
      <c r="M215" s="234"/>
      <c r="N215" s="235"/>
      <c r="O215" s="235"/>
      <c r="P215" s="235"/>
      <c r="Q215" s="235"/>
      <c r="R215" s="235"/>
      <c r="S215" s="235"/>
      <c r="T215" s="236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37" t="s">
        <v>183</v>
      </c>
      <c r="AU215" s="237" t="s">
        <v>82</v>
      </c>
      <c r="AV215" s="13" t="s">
        <v>82</v>
      </c>
      <c r="AW215" s="13" t="s">
        <v>33</v>
      </c>
      <c r="AX215" s="13" t="s">
        <v>72</v>
      </c>
      <c r="AY215" s="237" t="s">
        <v>117</v>
      </c>
    </row>
    <row r="216" s="15" customFormat="1">
      <c r="A216" s="15"/>
      <c r="B216" s="249"/>
      <c r="C216" s="250"/>
      <c r="D216" s="228" t="s">
        <v>183</v>
      </c>
      <c r="E216" s="251" t="s">
        <v>19</v>
      </c>
      <c r="F216" s="252" t="s">
        <v>380</v>
      </c>
      <c r="G216" s="250"/>
      <c r="H216" s="251" t="s">
        <v>19</v>
      </c>
      <c r="I216" s="253"/>
      <c r="J216" s="250"/>
      <c r="K216" s="250"/>
      <c r="L216" s="254"/>
      <c r="M216" s="255"/>
      <c r="N216" s="256"/>
      <c r="O216" s="256"/>
      <c r="P216" s="256"/>
      <c r="Q216" s="256"/>
      <c r="R216" s="256"/>
      <c r="S216" s="256"/>
      <c r="T216" s="257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15"/>
      <c r="AT216" s="258" t="s">
        <v>183</v>
      </c>
      <c r="AU216" s="258" t="s">
        <v>82</v>
      </c>
      <c r="AV216" s="15" t="s">
        <v>80</v>
      </c>
      <c r="AW216" s="15" t="s">
        <v>33</v>
      </c>
      <c r="AX216" s="15" t="s">
        <v>72</v>
      </c>
      <c r="AY216" s="258" t="s">
        <v>117</v>
      </c>
    </row>
    <row r="217" s="13" customFormat="1">
      <c r="A217" s="13"/>
      <c r="B217" s="226"/>
      <c r="C217" s="227"/>
      <c r="D217" s="228" t="s">
        <v>183</v>
      </c>
      <c r="E217" s="229" t="s">
        <v>19</v>
      </c>
      <c r="F217" s="230" t="s">
        <v>622</v>
      </c>
      <c r="G217" s="227"/>
      <c r="H217" s="231">
        <v>68</v>
      </c>
      <c r="I217" s="232"/>
      <c r="J217" s="227"/>
      <c r="K217" s="227"/>
      <c r="L217" s="233"/>
      <c r="M217" s="234"/>
      <c r="N217" s="235"/>
      <c r="O217" s="235"/>
      <c r="P217" s="235"/>
      <c r="Q217" s="235"/>
      <c r="R217" s="235"/>
      <c r="S217" s="235"/>
      <c r="T217" s="236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37" t="s">
        <v>183</v>
      </c>
      <c r="AU217" s="237" t="s">
        <v>82</v>
      </c>
      <c r="AV217" s="13" t="s">
        <v>82</v>
      </c>
      <c r="AW217" s="13" t="s">
        <v>33</v>
      </c>
      <c r="AX217" s="13" t="s">
        <v>72</v>
      </c>
      <c r="AY217" s="237" t="s">
        <v>117</v>
      </c>
    </row>
    <row r="218" s="15" customFormat="1">
      <c r="A218" s="15"/>
      <c r="B218" s="249"/>
      <c r="C218" s="250"/>
      <c r="D218" s="228" t="s">
        <v>183</v>
      </c>
      <c r="E218" s="251" t="s">
        <v>19</v>
      </c>
      <c r="F218" s="252" t="s">
        <v>382</v>
      </c>
      <c r="G218" s="250"/>
      <c r="H218" s="251" t="s">
        <v>19</v>
      </c>
      <c r="I218" s="253"/>
      <c r="J218" s="250"/>
      <c r="K218" s="250"/>
      <c r="L218" s="254"/>
      <c r="M218" s="255"/>
      <c r="N218" s="256"/>
      <c r="O218" s="256"/>
      <c r="P218" s="256"/>
      <c r="Q218" s="256"/>
      <c r="R218" s="256"/>
      <c r="S218" s="256"/>
      <c r="T218" s="257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15"/>
      <c r="AT218" s="258" t="s">
        <v>183</v>
      </c>
      <c r="AU218" s="258" t="s">
        <v>82</v>
      </c>
      <c r="AV218" s="15" t="s">
        <v>80</v>
      </c>
      <c r="AW218" s="15" t="s">
        <v>33</v>
      </c>
      <c r="AX218" s="15" t="s">
        <v>72</v>
      </c>
      <c r="AY218" s="258" t="s">
        <v>117</v>
      </c>
    </row>
    <row r="219" s="13" customFormat="1">
      <c r="A219" s="13"/>
      <c r="B219" s="226"/>
      <c r="C219" s="227"/>
      <c r="D219" s="228" t="s">
        <v>183</v>
      </c>
      <c r="E219" s="229" t="s">
        <v>19</v>
      </c>
      <c r="F219" s="230" t="s">
        <v>623</v>
      </c>
      <c r="G219" s="227"/>
      <c r="H219" s="231">
        <v>53</v>
      </c>
      <c r="I219" s="232"/>
      <c r="J219" s="227"/>
      <c r="K219" s="227"/>
      <c r="L219" s="233"/>
      <c r="M219" s="234"/>
      <c r="N219" s="235"/>
      <c r="O219" s="235"/>
      <c r="P219" s="235"/>
      <c r="Q219" s="235"/>
      <c r="R219" s="235"/>
      <c r="S219" s="235"/>
      <c r="T219" s="236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37" t="s">
        <v>183</v>
      </c>
      <c r="AU219" s="237" t="s">
        <v>82</v>
      </c>
      <c r="AV219" s="13" t="s">
        <v>82</v>
      </c>
      <c r="AW219" s="13" t="s">
        <v>33</v>
      </c>
      <c r="AX219" s="13" t="s">
        <v>72</v>
      </c>
      <c r="AY219" s="237" t="s">
        <v>117</v>
      </c>
    </row>
    <row r="220" s="2" customFormat="1" ht="49.05" customHeight="1">
      <c r="A220" s="38"/>
      <c r="B220" s="39"/>
      <c r="C220" s="196" t="s">
        <v>715</v>
      </c>
      <c r="D220" s="196" t="s">
        <v>118</v>
      </c>
      <c r="E220" s="197" t="s">
        <v>716</v>
      </c>
      <c r="F220" s="198" t="s">
        <v>717</v>
      </c>
      <c r="G220" s="199" t="s">
        <v>197</v>
      </c>
      <c r="H220" s="200">
        <v>267.00999999999999</v>
      </c>
      <c r="I220" s="201"/>
      <c r="J220" s="200">
        <f>ROUND(I220*H220,1)</f>
        <v>0</v>
      </c>
      <c r="K220" s="198" t="s">
        <v>122</v>
      </c>
      <c r="L220" s="44"/>
      <c r="M220" s="202" t="s">
        <v>19</v>
      </c>
      <c r="N220" s="203" t="s">
        <v>43</v>
      </c>
      <c r="O220" s="84"/>
      <c r="P220" s="204">
        <f>O220*H220</f>
        <v>0</v>
      </c>
      <c r="Q220" s="204">
        <v>0</v>
      </c>
      <c r="R220" s="204">
        <f>Q220*H220</f>
        <v>0</v>
      </c>
      <c r="S220" s="204">
        <v>0</v>
      </c>
      <c r="T220" s="205">
        <f>S220*H220</f>
        <v>0</v>
      </c>
      <c r="U220" s="38"/>
      <c r="V220" s="38"/>
      <c r="W220" s="38"/>
      <c r="X220" s="38"/>
      <c r="Y220" s="38"/>
      <c r="Z220" s="38"/>
      <c r="AA220" s="38"/>
      <c r="AB220" s="38"/>
      <c r="AC220" s="38"/>
      <c r="AD220" s="38"/>
      <c r="AE220" s="38"/>
      <c r="AR220" s="206" t="s">
        <v>139</v>
      </c>
      <c r="AT220" s="206" t="s">
        <v>118</v>
      </c>
      <c r="AU220" s="206" t="s">
        <v>82</v>
      </c>
      <c r="AY220" s="17" t="s">
        <v>117</v>
      </c>
      <c r="BE220" s="207">
        <f>IF(N220="základní",J220,0)</f>
        <v>0</v>
      </c>
      <c r="BF220" s="207">
        <f>IF(N220="snížená",J220,0)</f>
        <v>0</v>
      </c>
      <c r="BG220" s="207">
        <f>IF(N220="zákl. přenesená",J220,0)</f>
        <v>0</v>
      </c>
      <c r="BH220" s="207">
        <f>IF(N220="sníž. přenesená",J220,0)</f>
        <v>0</v>
      </c>
      <c r="BI220" s="207">
        <f>IF(N220="nulová",J220,0)</f>
        <v>0</v>
      </c>
      <c r="BJ220" s="17" t="s">
        <v>80</v>
      </c>
      <c r="BK220" s="207">
        <f>ROUND(I220*H220,1)</f>
        <v>0</v>
      </c>
      <c r="BL220" s="17" t="s">
        <v>139</v>
      </c>
      <c r="BM220" s="206" t="s">
        <v>718</v>
      </c>
    </row>
    <row r="221" s="2" customFormat="1">
      <c r="A221" s="38"/>
      <c r="B221" s="39"/>
      <c r="C221" s="40"/>
      <c r="D221" s="208" t="s">
        <v>125</v>
      </c>
      <c r="E221" s="40"/>
      <c r="F221" s="209" t="s">
        <v>719</v>
      </c>
      <c r="G221" s="40"/>
      <c r="H221" s="40"/>
      <c r="I221" s="210"/>
      <c r="J221" s="40"/>
      <c r="K221" s="40"/>
      <c r="L221" s="44"/>
      <c r="M221" s="211"/>
      <c r="N221" s="212"/>
      <c r="O221" s="84"/>
      <c r="P221" s="84"/>
      <c r="Q221" s="84"/>
      <c r="R221" s="84"/>
      <c r="S221" s="84"/>
      <c r="T221" s="85"/>
      <c r="U221" s="38"/>
      <c r="V221" s="38"/>
      <c r="W221" s="38"/>
      <c r="X221" s="38"/>
      <c r="Y221" s="38"/>
      <c r="Z221" s="38"/>
      <c r="AA221" s="38"/>
      <c r="AB221" s="38"/>
      <c r="AC221" s="38"/>
      <c r="AD221" s="38"/>
      <c r="AE221" s="38"/>
      <c r="AT221" s="17" t="s">
        <v>125</v>
      </c>
      <c r="AU221" s="17" t="s">
        <v>82</v>
      </c>
    </row>
    <row r="222" s="15" customFormat="1">
      <c r="A222" s="15"/>
      <c r="B222" s="249"/>
      <c r="C222" s="250"/>
      <c r="D222" s="228" t="s">
        <v>183</v>
      </c>
      <c r="E222" s="251" t="s">
        <v>19</v>
      </c>
      <c r="F222" s="252" t="s">
        <v>440</v>
      </c>
      <c r="G222" s="250"/>
      <c r="H222" s="251" t="s">
        <v>19</v>
      </c>
      <c r="I222" s="253"/>
      <c r="J222" s="250"/>
      <c r="K222" s="250"/>
      <c r="L222" s="254"/>
      <c r="M222" s="255"/>
      <c r="N222" s="256"/>
      <c r="O222" s="256"/>
      <c r="P222" s="256"/>
      <c r="Q222" s="256"/>
      <c r="R222" s="256"/>
      <c r="S222" s="256"/>
      <c r="T222" s="257"/>
      <c r="U222" s="15"/>
      <c r="V222" s="15"/>
      <c r="W222" s="15"/>
      <c r="X222" s="15"/>
      <c r="Y222" s="15"/>
      <c r="Z222" s="15"/>
      <c r="AA222" s="15"/>
      <c r="AB222" s="15"/>
      <c r="AC222" s="15"/>
      <c r="AD222" s="15"/>
      <c r="AE222" s="15"/>
      <c r="AT222" s="258" t="s">
        <v>183</v>
      </c>
      <c r="AU222" s="258" t="s">
        <v>82</v>
      </c>
      <c r="AV222" s="15" t="s">
        <v>80</v>
      </c>
      <c r="AW222" s="15" t="s">
        <v>33</v>
      </c>
      <c r="AX222" s="15" t="s">
        <v>72</v>
      </c>
      <c r="AY222" s="258" t="s">
        <v>117</v>
      </c>
    </row>
    <row r="223" s="13" customFormat="1">
      <c r="A223" s="13"/>
      <c r="B223" s="226"/>
      <c r="C223" s="227"/>
      <c r="D223" s="228" t="s">
        <v>183</v>
      </c>
      <c r="E223" s="229" t="s">
        <v>19</v>
      </c>
      <c r="F223" s="230" t="s">
        <v>720</v>
      </c>
      <c r="G223" s="227"/>
      <c r="H223" s="231">
        <v>15.68</v>
      </c>
      <c r="I223" s="232"/>
      <c r="J223" s="227"/>
      <c r="K223" s="227"/>
      <c r="L223" s="233"/>
      <c r="M223" s="234"/>
      <c r="N223" s="235"/>
      <c r="O223" s="235"/>
      <c r="P223" s="235"/>
      <c r="Q223" s="235"/>
      <c r="R223" s="235"/>
      <c r="S223" s="235"/>
      <c r="T223" s="236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T223" s="237" t="s">
        <v>183</v>
      </c>
      <c r="AU223" s="237" t="s">
        <v>82</v>
      </c>
      <c r="AV223" s="13" t="s">
        <v>82</v>
      </c>
      <c r="AW223" s="13" t="s">
        <v>33</v>
      </c>
      <c r="AX223" s="13" t="s">
        <v>72</v>
      </c>
      <c r="AY223" s="237" t="s">
        <v>117</v>
      </c>
    </row>
    <row r="224" s="15" customFormat="1">
      <c r="A224" s="15"/>
      <c r="B224" s="249"/>
      <c r="C224" s="250"/>
      <c r="D224" s="228" t="s">
        <v>183</v>
      </c>
      <c r="E224" s="251" t="s">
        <v>19</v>
      </c>
      <c r="F224" s="252" t="s">
        <v>380</v>
      </c>
      <c r="G224" s="250"/>
      <c r="H224" s="251" t="s">
        <v>19</v>
      </c>
      <c r="I224" s="253"/>
      <c r="J224" s="250"/>
      <c r="K224" s="250"/>
      <c r="L224" s="254"/>
      <c r="M224" s="255"/>
      <c r="N224" s="256"/>
      <c r="O224" s="256"/>
      <c r="P224" s="256"/>
      <c r="Q224" s="256"/>
      <c r="R224" s="256"/>
      <c r="S224" s="256"/>
      <c r="T224" s="257"/>
      <c r="U224" s="15"/>
      <c r="V224" s="15"/>
      <c r="W224" s="15"/>
      <c r="X224" s="15"/>
      <c r="Y224" s="15"/>
      <c r="Z224" s="15"/>
      <c r="AA224" s="15"/>
      <c r="AB224" s="15"/>
      <c r="AC224" s="15"/>
      <c r="AD224" s="15"/>
      <c r="AE224" s="15"/>
      <c r="AT224" s="258" t="s">
        <v>183</v>
      </c>
      <c r="AU224" s="258" t="s">
        <v>82</v>
      </c>
      <c r="AV224" s="15" t="s">
        <v>80</v>
      </c>
      <c r="AW224" s="15" t="s">
        <v>33</v>
      </c>
      <c r="AX224" s="15" t="s">
        <v>72</v>
      </c>
      <c r="AY224" s="258" t="s">
        <v>117</v>
      </c>
    </row>
    <row r="225" s="13" customFormat="1">
      <c r="A225" s="13"/>
      <c r="B225" s="226"/>
      <c r="C225" s="227"/>
      <c r="D225" s="228" t="s">
        <v>183</v>
      </c>
      <c r="E225" s="229" t="s">
        <v>19</v>
      </c>
      <c r="F225" s="230" t="s">
        <v>721</v>
      </c>
      <c r="G225" s="227"/>
      <c r="H225" s="231">
        <v>196.63999999999999</v>
      </c>
      <c r="I225" s="232"/>
      <c r="J225" s="227"/>
      <c r="K225" s="227"/>
      <c r="L225" s="233"/>
      <c r="M225" s="234"/>
      <c r="N225" s="235"/>
      <c r="O225" s="235"/>
      <c r="P225" s="235"/>
      <c r="Q225" s="235"/>
      <c r="R225" s="235"/>
      <c r="S225" s="235"/>
      <c r="T225" s="236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T225" s="237" t="s">
        <v>183</v>
      </c>
      <c r="AU225" s="237" t="s">
        <v>82</v>
      </c>
      <c r="AV225" s="13" t="s">
        <v>82</v>
      </c>
      <c r="AW225" s="13" t="s">
        <v>33</v>
      </c>
      <c r="AX225" s="13" t="s">
        <v>72</v>
      </c>
      <c r="AY225" s="237" t="s">
        <v>117</v>
      </c>
    </row>
    <row r="226" s="15" customFormat="1">
      <c r="A226" s="15"/>
      <c r="B226" s="249"/>
      <c r="C226" s="250"/>
      <c r="D226" s="228" t="s">
        <v>183</v>
      </c>
      <c r="E226" s="251" t="s">
        <v>19</v>
      </c>
      <c r="F226" s="252" t="s">
        <v>382</v>
      </c>
      <c r="G226" s="250"/>
      <c r="H226" s="251" t="s">
        <v>19</v>
      </c>
      <c r="I226" s="253"/>
      <c r="J226" s="250"/>
      <c r="K226" s="250"/>
      <c r="L226" s="254"/>
      <c r="M226" s="255"/>
      <c r="N226" s="256"/>
      <c r="O226" s="256"/>
      <c r="P226" s="256"/>
      <c r="Q226" s="256"/>
      <c r="R226" s="256"/>
      <c r="S226" s="256"/>
      <c r="T226" s="257"/>
      <c r="U226" s="15"/>
      <c r="V226" s="15"/>
      <c r="W226" s="15"/>
      <c r="X226" s="15"/>
      <c r="Y226" s="15"/>
      <c r="Z226" s="15"/>
      <c r="AA226" s="15"/>
      <c r="AB226" s="15"/>
      <c r="AC226" s="15"/>
      <c r="AD226" s="15"/>
      <c r="AE226" s="15"/>
      <c r="AT226" s="258" t="s">
        <v>183</v>
      </c>
      <c r="AU226" s="258" t="s">
        <v>82</v>
      </c>
      <c r="AV226" s="15" t="s">
        <v>80</v>
      </c>
      <c r="AW226" s="15" t="s">
        <v>33</v>
      </c>
      <c r="AX226" s="15" t="s">
        <v>72</v>
      </c>
      <c r="AY226" s="258" t="s">
        <v>117</v>
      </c>
    </row>
    <row r="227" s="13" customFormat="1">
      <c r="A227" s="13"/>
      <c r="B227" s="226"/>
      <c r="C227" s="227"/>
      <c r="D227" s="228" t="s">
        <v>183</v>
      </c>
      <c r="E227" s="229" t="s">
        <v>19</v>
      </c>
      <c r="F227" s="230" t="s">
        <v>722</v>
      </c>
      <c r="G227" s="227"/>
      <c r="H227" s="231">
        <v>54.689999999999998</v>
      </c>
      <c r="I227" s="232"/>
      <c r="J227" s="227"/>
      <c r="K227" s="227"/>
      <c r="L227" s="233"/>
      <c r="M227" s="234"/>
      <c r="N227" s="235"/>
      <c r="O227" s="235"/>
      <c r="P227" s="235"/>
      <c r="Q227" s="235"/>
      <c r="R227" s="235"/>
      <c r="S227" s="235"/>
      <c r="T227" s="236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T227" s="237" t="s">
        <v>183</v>
      </c>
      <c r="AU227" s="237" t="s">
        <v>82</v>
      </c>
      <c r="AV227" s="13" t="s">
        <v>82</v>
      </c>
      <c r="AW227" s="13" t="s">
        <v>33</v>
      </c>
      <c r="AX227" s="13" t="s">
        <v>72</v>
      </c>
      <c r="AY227" s="237" t="s">
        <v>117</v>
      </c>
    </row>
    <row r="228" s="2" customFormat="1" ht="16.5" customHeight="1">
      <c r="A228" s="38"/>
      <c r="B228" s="39"/>
      <c r="C228" s="259" t="s">
        <v>723</v>
      </c>
      <c r="D228" s="259" t="s">
        <v>202</v>
      </c>
      <c r="E228" s="260" t="s">
        <v>724</v>
      </c>
      <c r="F228" s="261" t="s">
        <v>725</v>
      </c>
      <c r="G228" s="262" t="s">
        <v>205</v>
      </c>
      <c r="H228" s="263">
        <v>123.05</v>
      </c>
      <c r="I228" s="264"/>
      <c r="J228" s="263">
        <f>ROUND(I228*H228,1)</f>
        <v>0</v>
      </c>
      <c r="K228" s="261" t="s">
        <v>122</v>
      </c>
      <c r="L228" s="265"/>
      <c r="M228" s="266" t="s">
        <v>19</v>
      </c>
      <c r="N228" s="267" t="s">
        <v>43</v>
      </c>
      <c r="O228" s="84"/>
      <c r="P228" s="204">
        <f>O228*H228</f>
        <v>0</v>
      </c>
      <c r="Q228" s="204">
        <v>1</v>
      </c>
      <c r="R228" s="204">
        <f>Q228*H228</f>
        <v>123.05</v>
      </c>
      <c r="S228" s="204">
        <v>0</v>
      </c>
      <c r="T228" s="205">
        <f>S228*H228</f>
        <v>0</v>
      </c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  <c r="AE228" s="38"/>
      <c r="AR228" s="206" t="s">
        <v>493</v>
      </c>
      <c r="AT228" s="206" t="s">
        <v>202</v>
      </c>
      <c r="AU228" s="206" t="s">
        <v>82</v>
      </c>
      <c r="AY228" s="17" t="s">
        <v>117</v>
      </c>
      <c r="BE228" s="207">
        <f>IF(N228="základní",J228,0)</f>
        <v>0</v>
      </c>
      <c r="BF228" s="207">
        <f>IF(N228="snížená",J228,0)</f>
        <v>0</v>
      </c>
      <c r="BG228" s="207">
        <f>IF(N228="zákl. přenesená",J228,0)</f>
        <v>0</v>
      </c>
      <c r="BH228" s="207">
        <f>IF(N228="sníž. přenesená",J228,0)</f>
        <v>0</v>
      </c>
      <c r="BI228" s="207">
        <f>IF(N228="nulová",J228,0)</f>
        <v>0</v>
      </c>
      <c r="BJ228" s="17" t="s">
        <v>80</v>
      </c>
      <c r="BK228" s="207">
        <f>ROUND(I228*H228,1)</f>
        <v>0</v>
      </c>
      <c r="BL228" s="17" t="s">
        <v>494</v>
      </c>
      <c r="BM228" s="206" t="s">
        <v>726</v>
      </c>
    </row>
    <row r="229" s="13" customFormat="1">
      <c r="A229" s="13"/>
      <c r="B229" s="226"/>
      <c r="C229" s="227"/>
      <c r="D229" s="228" t="s">
        <v>183</v>
      </c>
      <c r="E229" s="229" t="s">
        <v>19</v>
      </c>
      <c r="F229" s="230" t="s">
        <v>727</v>
      </c>
      <c r="G229" s="227"/>
      <c r="H229" s="231">
        <v>123.05</v>
      </c>
      <c r="I229" s="232"/>
      <c r="J229" s="227"/>
      <c r="K229" s="227"/>
      <c r="L229" s="233"/>
      <c r="M229" s="234"/>
      <c r="N229" s="235"/>
      <c r="O229" s="235"/>
      <c r="P229" s="235"/>
      <c r="Q229" s="235"/>
      <c r="R229" s="235"/>
      <c r="S229" s="235"/>
      <c r="T229" s="236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T229" s="237" t="s">
        <v>183</v>
      </c>
      <c r="AU229" s="237" t="s">
        <v>82</v>
      </c>
      <c r="AV229" s="13" t="s">
        <v>82</v>
      </c>
      <c r="AW229" s="13" t="s">
        <v>33</v>
      </c>
      <c r="AX229" s="13" t="s">
        <v>72</v>
      </c>
      <c r="AY229" s="237" t="s">
        <v>117</v>
      </c>
    </row>
    <row r="230" s="11" customFormat="1" ht="20.88" customHeight="1">
      <c r="A230" s="11"/>
      <c r="B230" s="182"/>
      <c r="C230" s="183"/>
      <c r="D230" s="184" t="s">
        <v>71</v>
      </c>
      <c r="E230" s="224" t="s">
        <v>274</v>
      </c>
      <c r="F230" s="224" t="s">
        <v>728</v>
      </c>
      <c r="G230" s="183"/>
      <c r="H230" s="183"/>
      <c r="I230" s="186"/>
      <c r="J230" s="225">
        <f>BK230</f>
        <v>0</v>
      </c>
      <c r="K230" s="183"/>
      <c r="L230" s="188"/>
      <c r="M230" s="189"/>
      <c r="N230" s="190"/>
      <c r="O230" s="190"/>
      <c r="P230" s="191">
        <f>SUM(P231:P234)</f>
        <v>0</v>
      </c>
      <c r="Q230" s="190"/>
      <c r="R230" s="191">
        <f>SUM(R231:R234)</f>
        <v>0.0090699999999999999</v>
      </c>
      <c r="S230" s="190"/>
      <c r="T230" s="192">
        <f>SUM(T231:T234)</f>
        <v>0</v>
      </c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R230" s="193" t="s">
        <v>80</v>
      </c>
      <c r="AT230" s="194" t="s">
        <v>71</v>
      </c>
      <c r="AU230" s="194" t="s">
        <v>82</v>
      </c>
      <c r="AY230" s="193" t="s">
        <v>117</v>
      </c>
      <c r="BK230" s="195">
        <f>SUM(BK231:BK234)</f>
        <v>0</v>
      </c>
    </row>
    <row r="231" s="2" customFormat="1" ht="37.8" customHeight="1">
      <c r="A231" s="38"/>
      <c r="B231" s="39"/>
      <c r="C231" s="196" t="s">
        <v>729</v>
      </c>
      <c r="D231" s="196" t="s">
        <v>118</v>
      </c>
      <c r="E231" s="197" t="s">
        <v>730</v>
      </c>
      <c r="F231" s="198" t="s">
        <v>731</v>
      </c>
      <c r="G231" s="199" t="s">
        <v>180</v>
      </c>
      <c r="H231" s="200">
        <v>136</v>
      </c>
      <c r="I231" s="201"/>
      <c r="J231" s="200">
        <f>ROUND(I231*H231,1)</f>
        <v>0</v>
      </c>
      <c r="K231" s="198" t="s">
        <v>122</v>
      </c>
      <c r="L231" s="44"/>
      <c r="M231" s="202" t="s">
        <v>19</v>
      </c>
      <c r="N231" s="203" t="s">
        <v>43</v>
      </c>
      <c r="O231" s="84"/>
      <c r="P231" s="204">
        <f>O231*H231</f>
        <v>0</v>
      </c>
      <c r="Q231" s="204">
        <v>0</v>
      </c>
      <c r="R231" s="204">
        <f>Q231*H231</f>
        <v>0</v>
      </c>
      <c r="S231" s="204">
        <v>0</v>
      </c>
      <c r="T231" s="205">
        <f>S231*H231</f>
        <v>0</v>
      </c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  <c r="AE231" s="38"/>
      <c r="AR231" s="206" t="s">
        <v>139</v>
      </c>
      <c r="AT231" s="206" t="s">
        <v>118</v>
      </c>
      <c r="AU231" s="206" t="s">
        <v>131</v>
      </c>
      <c r="AY231" s="17" t="s">
        <v>117</v>
      </c>
      <c r="BE231" s="207">
        <f>IF(N231="základní",J231,0)</f>
        <v>0</v>
      </c>
      <c r="BF231" s="207">
        <f>IF(N231="snížená",J231,0)</f>
        <v>0</v>
      </c>
      <c r="BG231" s="207">
        <f>IF(N231="zákl. přenesená",J231,0)</f>
        <v>0</v>
      </c>
      <c r="BH231" s="207">
        <f>IF(N231="sníž. přenesená",J231,0)</f>
        <v>0</v>
      </c>
      <c r="BI231" s="207">
        <f>IF(N231="nulová",J231,0)</f>
        <v>0</v>
      </c>
      <c r="BJ231" s="17" t="s">
        <v>80</v>
      </c>
      <c r="BK231" s="207">
        <f>ROUND(I231*H231,1)</f>
        <v>0</v>
      </c>
      <c r="BL231" s="17" t="s">
        <v>139</v>
      </c>
      <c r="BM231" s="206" t="s">
        <v>732</v>
      </c>
    </row>
    <row r="232" s="2" customFormat="1">
      <c r="A232" s="38"/>
      <c r="B232" s="39"/>
      <c r="C232" s="40"/>
      <c r="D232" s="208" t="s">
        <v>125</v>
      </c>
      <c r="E232" s="40"/>
      <c r="F232" s="209" t="s">
        <v>733</v>
      </c>
      <c r="G232" s="40"/>
      <c r="H232" s="40"/>
      <c r="I232" s="210"/>
      <c r="J232" s="40"/>
      <c r="K232" s="40"/>
      <c r="L232" s="44"/>
      <c r="M232" s="211"/>
      <c r="N232" s="212"/>
      <c r="O232" s="84"/>
      <c r="P232" s="84"/>
      <c r="Q232" s="84"/>
      <c r="R232" s="84"/>
      <c r="S232" s="84"/>
      <c r="T232" s="85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  <c r="AE232" s="38"/>
      <c r="AT232" s="17" t="s">
        <v>125</v>
      </c>
      <c r="AU232" s="17" t="s">
        <v>131</v>
      </c>
    </row>
    <row r="233" s="2" customFormat="1" ht="16.5" customHeight="1">
      <c r="A233" s="38"/>
      <c r="B233" s="39"/>
      <c r="C233" s="259" t="s">
        <v>734</v>
      </c>
      <c r="D233" s="259" t="s">
        <v>202</v>
      </c>
      <c r="E233" s="260" t="s">
        <v>735</v>
      </c>
      <c r="F233" s="261" t="s">
        <v>736</v>
      </c>
      <c r="G233" s="262" t="s">
        <v>737</v>
      </c>
      <c r="H233" s="263">
        <v>9.0700000000000003</v>
      </c>
      <c r="I233" s="264"/>
      <c r="J233" s="263">
        <f>ROUND(I233*H233,1)</f>
        <v>0</v>
      </c>
      <c r="K233" s="261" t="s">
        <v>122</v>
      </c>
      <c r="L233" s="265"/>
      <c r="M233" s="266" t="s">
        <v>19</v>
      </c>
      <c r="N233" s="267" t="s">
        <v>43</v>
      </c>
      <c r="O233" s="84"/>
      <c r="P233" s="204">
        <f>O233*H233</f>
        <v>0</v>
      </c>
      <c r="Q233" s="204">
        <v>0.001</v>
      </c>
      <c r="R233" s="204">
        <f>Q233*H233</f>
        <v>0.0090699999999999999</v>
      </c>
      <c r="S233" s="204">
        <v>0</v>
      </c>
      <c r="T233" s="205">
        <f>S233*H233</f>
        <v>0</v>
      </c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  <c r="AE233" s="38"/>
      <c r="AR233" s="206" t="s">
        <v>493</v>
      </c>
      <c r="AT233" s="206" t="s">
        <v>202</v>
      </c>
      <c r="AU233" s="206" t="s">
        <v>131</v>
      </c>
      <c r="AY233" s="17" t="s">
        <v>117</v>
      </c>
      <c r="BE233" s="207">
        <f>IF(N233="základní",J233,0)</f>
        <v>0</v>
      </c>
      <c r="BF233" s="207">
        <f>IF(N233="snížená",J233,0)</f>
        <v>0</v>
      </c>
      <c r="BG233" s="207">
        <f>IF(N233="zákl. přenesená",J233,0)</f>
        <v>0</v>
      </c>
      <c r="BH233" s="207">
        <f>IF(N233="sníž. přenesená",J233,0)</f>
        <v>0</v>
      </c>
      <c r="BI233" s="207">
        <f>IF(N233="nulová",J233,0)</f>
        <v>0</v>
      </c>
      <c r="BJ233" s="17" t="s">
        <v>80</v>
      </c>
      <c r="BK233" s="207">
        <f>ROUND(I233*H233,1)</f>
        <v>0</v>
      </c>
      <c r="BL233" s="17" t="s">
        <v>494</v>
      </c>
      <c r="BM233" s="206" t="s">
        <v>738</v>
      </c>
    </row>
    <row r="234" s="13" customFormat="1">
      <c r="A234" s="13"/>
      <c r="B234" s="226"/>
      <c r="C234" s="227"/>
      <c r="D234" s="228" t="s">
        <v>183</v>
      </c>
      <c r="E234" s="229" t="s">
        <v>19</v>
      </c>
      <c r="F234" s="230" t="s">
        <v>739</v>
      </c>
      <c r="G234" s="227"/>
      <c r="H234" s="231">
        <v>9.0700000000000003</v>
      </c>
      <c r="I234" s="232"/>
      <c r="J234" s="227"/>
      <c r="K234" s="227"/>
      <c r="L234" s="233"/>
      <c r="M234" s="234"/>
      <c r="N234" s="235"/>
      <c r="O234" s="235"/>
      <c r="P234" s="235"/>
      <c r="Q234" s="235"/>
      <c r="R234" s="235"/>
      <c r="S234" s="235"/>
      <c r="T234" s="236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T234" s="237" t="s">
        <v>183</v>
      </c>
      <c r="AU234" s="237" t="s">
        <v>131</v>
      </c>
      <c r="AV234" s="13" t="s">
        <v>82</v>
      </c>
      <c r="AW234" s="13" t="s">
        <v>33</v>
      </c>
      <c r="AX234" s="13" t="s">
        <v>72</v>
      </c>
      <c r="AY234" s="237" t="s">
        <v>117</v>
      </c>
    </row>
    <row r="235" s="11" customFormat="1" ht="22.8" customHeight="1">
      <c r="A235" s="11"/>
      <c r="B235" s="182"/>
      <c r="C235" s="183"/>
      <c r="D235" s="184" t="s">
        <v>71</v>
      </c>
      <c r="E235" s="224" t="s">
        <v>164</v>
      </c>
      <c r="F235" s="224" t="s">
        <v>252</v>
      </c>
      <c r="G235" s="183"/>
      <c r="H235" s="183"/>
      <c r="I235" s="186"/>
      <c r="J235" s="225">
        <f>BK235</f>
        <v>0</v>
      </c>
      <c r="K235" s="183"/>
      <c r="L235" s="188"/>
      <c r="M235" s="189"/>
      <c r="N235" s="190"/>
      <c r="O235" s="190"/>
      <c r="P235" s="191">
        <f>SUM(P236:P249)</f>
        <v>0</v>
      </c>
      <c r="Q235" s="190"/>
      <c r="R235" s="191">
        <f>SUM(R236:R249)</f>
        <v>0.23173920000000003</v>
      </c>
      <c r="S235" s="190"/>
      <c r="T235" s="192">
        <f>SUM(T236:T249)</f>
        <v>204.31924999999998</v>
      </c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R235" s="193" t="s">
        <v>80</v>
      </c>
      <c r="AT235" s="194" t="s">
        <v>71</v>
      </c>
      <c r="AU235" s="194" t="s">
        <v>80</v>
      </c>
      <c r="AY235" s="193" t="s">
        <v>117</v>
      </c>
      <c r="BK235" s="195">
        <f>SUM(BK236:BK249)</f>
        <v>0</v>
      </c>
    </row>
    <row r="236" s="2" customFormat="1" ht="33" customHeight="1">
      <c r="A236" s="38"/>
      <c r="B236" s="39"/>
      <c r="C236" s="196" t="s">
        <v>740</v>
      </c>
      <c r="D236" s="196" t="s">
        <v>118</v>
      </c>
      <c r="E236" s="197" t="s">
        <v>741</v>
      </c>
      <c r="F236" s="198" t="s">
        <v>742</v>
      </c>
      <c r="G236" s="199" t="s">
        <v>180</v>
      </c>
      <c r="H236" s="200">
        <v>609.84000000000003</v>
      </c>
      <c r="I236" s="201"/>
      <c r="J236" s="200">
        <f>ROUND(I236*H236,1)</f>
        <v>0</v>
      </c>
      <c r="K236" s="198" t="s">
        <v>122</v>
      </c>
      <c r="L236" s="44"/>
      <c r="M236" s="202" t="s">
        <v>19</v>
      </c>
      <c r="N236" s="203" t="s">
        <v>43</v>
      </c>
      <c r="O236" s="84"/>
      <c r="P236" s="204">
        <f>O236*H236</f>
        <v>0</v>
      </c>
      <c r="Q236" s="204">
        <v>0.00038000000000000002</v>
      </c>
      <c r="R236" s="204">
        <f>Q236*H236</f>
        <v>0.23173920000000003</v>
      </c>
      <c r="S236" s="204">
        <v>0</v>
      </c>
      <c r="T236" s="205">
        <f>S236*H236</f>
        <v>0</v>
      </c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  <c r="AE236" s="38"/>
      <c r="AR236" s="206" t="s">
        <v>139</v>
      </c>
      <c r="AT236" s="206" t="s">
        <v>118</v>
      </c>
      <c r="AU236" s="206" t="s">
        <v>82</v>
      </c>
      <c r="AY236" s="17" t="s">
        <v>117</v>
      </c>
      <c r="BE236" s="207">
        <f>IF(N236="základní",J236,0)</f>
        <v>0</v>
      </c>
      <c r="BF236" s="207">
        <f>IF(N236="snížená",J236,0)</f>
        <v>0</v>
      </c>
      <c r="BG236" s="207">
        <f>IF(N236="zákl. přenesená",J236,0)</f>
        <v>0</v>
      </c>
      <c r="BH236" s="207">
        <f>IF(N236="sníž. přenesená",J236,0)</f>
        <v>0</v>
      </c>
      <c r="BI236" s="207">
        <f>IF(N236="nulová",J236,0)</f>
        <v>0</v>
      </c>
      <c r="BJ236" s="17" t="s">
        <v>80</v>
      </c>
      <c r="BK236" s="207">
        <f>ROUND(I236*H236,1)</f>
        <v>0</v>
      </c>
      <c r="BL236" s="17" t="s">
        <v>139</v>
      </c>
      <c r="BM236" s="206" t="s">
        <v>743</v>
      </c>
    </row>
    <row r="237" s="2" customFormat="1">
      <c r="A237" s="38"/>
      <c r="B237" s="39"/>
      <c r="C237" s="40"/>
      <c r="D237" s="208" t="s">
        <v>125</v>
      </c>
      <c r="E237" s="40"/>
      <c r="F237" s="209" t="s">
        <v>744</v>
      </c>
      <c r="G237" s="40"/>
      <c r="H237" s="40"/>
      <c r="I237" s="210"/>
      <c r="J237" s="40"/>
      <c r="K237" s="40"/>
      <c r="L237" s="44"/>
      <c r="M237" s="211"/>
      <c r="N237" s="212"/>
      <c r="O237" s="84"/>
      <c r="P237" s="84"/>
      <c r="Q237" s="84"/>
      <c r="R237" s="84"/>
      <c r="S237" s="84"/>
      <c r="T237" s="85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  <c r="AE237" s="38"/>
      <c r="AT237" s="17" t="s">
        <v>125</v>
      </c>
      <c r="AU237" s="17" t="s">
        <v>82</v>
      </c>
    </row>
    <row r="238" s="2" customFormat="1" ht="37.8" customHeight="1">
      <c r="A238" s="38"/>
      <c r="B238" s="39"/>
      <c r="C238" s="196" t="s">
        <v>745</v>
      </c>
      <c r="D238" s="196" t="s">
        <v>118</v>
      </c>
      <c r="E238" s="197" t="s">
        <v>746</v>
      </c>
      <c r="F238" s="198" t="s">
        <v>747</v>
      </c>
      <c r="G238" s="199" t="s">
        <v>197</v>
      </c>
      <c r="H238" s="200">
        <v>81.659999999999997</v>
      </c>
      <c r="I238" s="201"/>
      <c r="J238" s="200">
        <f>ROUND(I238*H238,1)</f>
        <v>0</v>
      </c>
      <c r="K238" s="198" t="s">
        <v>122</v>
      </c>
      <c r="L238" s="44"/>
      <c r="M238" s="202" t="s">
        <v>19</v>
      </c>
      <c r="N238" s="203" t="s">
        <v>43</v>
      </c>
      <c r="O238" s="84"/>
      <c r="P238" s="204">
        <f>O238*H238</f>
        <v>0</v>
      </c>
      <c r="Q238" s="204">
        <v>0</v>
      </c>
      <c r="R238" s="204">
        <f>Q238*H238</f>
        <v>0</v>
      </c>
      <c r="S238" s="204">
        <v>2.5</v>
      </c>
      <c r="T238" s="205">
        <f>S238*H238</f>
        <v>204.14999999999998</v>
      </c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  <c r="AE238" s="38"/>
      <c r="AR238" s="206" t="s">
        <v>139</v>
      </c>
      <c r="AT238" s="206" t="s">
        <v>118</v>
      </c>
      <c r="AU238" s="206" t="s">
        <v>82</v>
      </c>
      <c r="AY238" s="17" t="s">
        <v>117</v>
      </c>
      <c r="BE238" s="207">
        <f>IF(N238="základní",J238,0)</f>
        <v>0</v>
      </c>
      <c r="BF238" s="207">
        <f>IF(N238="snížená",J238,0)</f>
        <v>0</v>
      </c>
      <c r="BG238" s="207">
        <f>IF(N238="zákl. přenesená",J238,0)</f>
        <v>0</v>
      </c>
      <c r="BH238" s="207">
        <f>IF(N238="sníž. přenesená",J238,0)</f>
        <v>0</v>
      </c>
      <c r="BI238" s="207">
        <f>IF(N238="nulová",J238,0)</f>
        <v>0</v>
      </c>
      <c r="BJ238" s="17" t="s">
        <v>80</v>
      </c>
      <c r="BK238" s="207">
        <f>ROUND(I238*H238,1)</f>
        <v>0</v>
      </c>
      <c r="BL238" s="17" t="s">
        <v>139</v>
      </c>
      <c r="BM238" s="206" t="s">
        <v>748</v>
      </c>
    </row>
    <row r="239" s="2" customFormat="1">
      <c r="A239" s="38"/>
      <c r="B239" s="39"/>
      <c r="C239" s="40"/>
      <c r="D239" s="208" t="s">
        <v>125</v>
      </c>
      <c r="E239" s="40"/>
      <c r="F239" s="209" t="s">
        <v>749</v>
      </c>
      <c r="G239" s="40"/>
      <c r="H239" s="40"/>
      <c r="I239" s="210"/>
      <c r="J239" s="40"/>
      <c r="K239" s="40"/>
      <c r="L239" s="44"/>
      <c r="M239" s="211"/>
      <c r="N239" s="212"/>
      <c r="O239" s="84"/>
      <c r="P239" s="84"/>
      <c r="Q239" s="84"/>
      <c r="R239" s="84"/>
      <c r="S239" s="84"/>
      <c r="T239" s="85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  <c r="AE239" s="38"/>
      <c r="AT239" s="17" t="s">
        <v>125</v>
      </c>
      <c r="AU239" s="17" t="s">
        <v>82</v>
      </c>
    </row>
    <row r="240" s="15" customFormat="1">
      <c r="A240" s="15"/>
      <c r="B240" s="249"/>
      <c r="C240" s="250"/>
      <c r="D240" s="228" t="s">
        <v>183</v>
      </c>
      <c r="E240" s="251" t="s">
        <v>19</v>
      </c>
      <c r="F240" s="252" t="s">
        <v>440</v>
      </c>
      <c r="G240" s="250"/>
      <c r="H240" s="251" t="s">
        <v>19</v>
      </c>
      <c r="I240" s="253"/>
      <c r="J240" s="250"/>
      <c r="K240" s="250"/>
      <c r="L240" s="254"/>
      <c r="M240" s="255"/>
      <c r="N240" s="256"/>
      <c r="O240" s="256"/>
      <c r="P240" s="256"/>
      <c r="Q240" s="256"/>
      <c r="R240" s="256"/>
      <c r="S240" s="256"/>
      <c r="T240" s="257"/>
      <c r="U240" s="15"/>
      <c r="V240" s="15"/>
      <c r="W240" s="15"/>
      <c r="X240" s="15"/>
      <c r="Y240" s="15"/>
      <c r="Z240" s="15"/>
      <c r="AA240" s="15"/>
      <c r="AB240" s="15"/>
      <c r="AC240" s="15"/>
      <c r="AD240" s="15"/>
      <c r="AE240" s="15"/>
      <c r="AT240" s="258" t="s">
        <v>183</v>
      </c>
      <c r="AU240" s="258" t="s">
        <v>82</v>
      </c>
      <c r="AV240" s="15" t="s">
        <v>80</v>
      </c>
      <c r="AW240" s="15" t="s">
        <v>33</v>
      </c>
      <c r="AX240" s="15" t="s">
        <v>72</v>
      </c>
      <c r="AY240" s="258" t="s">
        <v>117</v>
      </c>
    </row>
    <row r="241" s="13" customFormat="1">
      <c r="A241" s="13"/>
      <c r="B241" s="226"/>
      <c r="C241" s="227"/>
      <c r="D241" s="228" t="s">
        <v>183</v>
      </c>
      <c r="E241" s="229" t="s">
        <v>19</v>
      </c>
      <c r="F241" s="230" t="s">
        <v>750</v>
      </c>
      <c r="G241" s="227"/>
      <c r="H241" s="231">
        <v>5.7599999999999998</v>
      </c>
      <c r="I241" s="232"/>
      <c r="J241" s="227"/>
      <c r="K241" s="227"/>
      <c r="L241" s="233"/>
      <c r="M241" s="234"/>
      <c r="N241" s="235"/>
      <c r="O241" s="235"/>
      <c r="P241" s="235"/>
      <c r="Q241" s="235"/>
      <c r="R241" s="235"/>
      <c r="S241" s="235"/>
      <c r="T241" s="236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T241" s="237" t="s">
        <v>183</v>
      </c>
      <c r="AU241" s="237" t="s">
        <v>82</v>
      </c>
      <c r="AV241" s="13" t="s">
        <v>82</v>
      </c>
      <c r="AW241" s="13" t="s">
        <v>33</v>
      </c>
      <c r="AX241" s="13" t="s">
        <v>72</v>
      </c>
      <c r="AY241" s="237" t="s">
        <v>117</v>
      </c>
    </row>
    <row r="242" s="15" customFormat="1">
      <c r="A242" s="15"/>
      <c r="B242" s="249"/>
      <c r="C242" s="250"/>
      <c r="D242" s="228" t="s">
        <v>183</v>
      </c>
      <c r="E242" s="251" t="s">
        <v>19</v>
      </c>
      <c r="F242" s="252" t="s">
        <v>380</v>
      </c>
      <c r="G242" s="250"/>
      <c r="H242" s="251" t="s">
        <v>19</v>
      </c>
      <c r="I242" s="253"/>
      <c r="J242" s="250"/>
      <c r="K242" s="250"/>
      <c r="L242" s="254"/>
      <c r="M242" s="255"/>
      <c r="N242" s="256"/>
      <c r="O242" s="256"/>
      <c r="P242" s="256"/>
      <c r="Q242" s="256"/>
      <c r="R242" s="256"/>
      <c r="S242" s="256"/>
      <c r="T242" s="257"/>
      <c r="U242" s="15"/>
      <c r="V242" s="15"/>
      <c r="W242" s="15"/>
      <c r="X242" s="15"/>
      <c r="Y242" s="15"/>
      <c r="Z242" s="15"/>
      <c r="AA242" s="15"/>
      <c r="AB242" s="15"/>
      <c r="AC242" s="15"/>
      <c r="AD242" s="15"/>
      <c r="AE242" s="15"/>
      <c r="AT242" s="258" t="s">
        <v>183</v>
      </c>
      <c r="AU242" s="258" t="s">
        <v>82</v>
      </c>
      <c r="AV242" s="15" t="s">
        <v>80</v>
      </c>
      <c r="AW242" s="15" t="s">
        <v>33</v>
      </c>
      <c r="AX242" s="15" t="s">
        <v>72</v>
      </c>
      <c r="AY242" s="258" t="s">
        <v>117</v>
      </c>
    </row>
    <row r="243" s="13" customFormat="1">
      <c r="A243" s="13"/>
      <c r="B243" s="226"/>
      <c r="C243" s="227"/>
      <c r="D243" s="228" t="s">
        <v>183</v>
      </c>
      <c r="E243" s="229" t="s">
        <v>19</v>
      </c>
      <c r="F243" s="230" t="s">
        <v>751</v>
      </c>
      <c r="G243" s="227"/>
      <c r="H243" s="231">
        <v>35.600000000000001</v>
      </c>
      <c r="I243" s="232"/>
      <c r="J243" s="227"/>
      <c r="K243" s="227"/>
      <c r="L243" s="233"/>
      <c r="M243" s="234"/>
      <c r="N243" s="235"/>
      <c r="O243" s="235"/>
      <c r="P243" s="235"/>
      <c r="Q243" s="235"/>
      <c r="R243" s="235"/>
      <c r="S243" s="235"/>
      <c r="T243" s="236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T243" s="237" t="s">
        <v>183</v>
      </c>
      <c r="AU243" s="237" t="s">
        <v>82</v>
      </c>
      <c r="AV243" s="13" t="s">
        <v>82</v>
      </c>
      <c r="AW243" s="13" t="s">
        <v>33</v>
      </c>
      <c r="AX243" s="13" t="s">
        <v>72</v>
      </c>
      <c r="AY243" s="237" t="s">
        <v>117</v>
      </c>
    </row>
    <row r="244" s="15" customFormat="1">
      <c r="A244" s="15"/>
      <c r="B244" s="249"/>
      <c r="C244" s="250"/>
      <c r="D244" s="228" t="s">
        <v>183</v>
      </c>
      <c r="E244" s="251" t="s">
        <v>19</v>
      </c>
      <c r="F244" s="252" t="s">
        <v>382</v>
      </c>
      <c r="G244" s="250"/>
      <c r="H244" s="251" t="s">
        <v>19</v>
      </c>
      <c r="I244" s="253"/>
      <c r="J244" s="250"/>
      <c r="K244" s="250"/>
      <c r="L244" s="254"/>
      <c r="M244" s="255"/>
      <c r="N244" s="256"/>
      <c r="O244" s="256"/>
      <c r="P244" s="256"/>
      <c r="Q244" s="256"/>
      <c r="R244" s="256"/>
      <c r="S244" s="256"/>
      <c r="T244" s="257"/>
      <c r="U244" s="15"/>
      <c r="V244" s="15"/>
      <c r="W244" s="15"/>
      <c r="X244" s="15"/>
      <c r="Y244" s="15"/>
      <c r="Z244" s="15"/>
      <c r="AA244" s="15"/>
      <c r="AB244" s="15"/>
      <c r="AC244" s="15"/>
      <c r="AD244" s="15"/>
      <c r="AE244" s="15"/>
      <c r="AT244" s="258" t="s">
        <v>183</v>
      </c>
      <c r="AU244" s="258" t="s">
        <v>82</v>
      </c>
      <c r="AV244" s="15" t="s">
        <v>80</v>
      </c>
      <c r="AW244" s="15" t="s">
        <v>33</v>
      </c>
      <c r="AX244" s="15" t="s">
        <v>72</v>
      </c>
      <c r="AY244" s="258" t="s">
        <v>117</v>
      </c>
    </row>
    <row r="245" s="13" customFormat="1">
      <c r="A245" s="13"/>
      <c r="B245" s="226"/>
      <c r="C245" s="227"/>
      <c r="D245" s="228" t="s">
        <v>183</v>
      </c>
      <c r="E245" s="229" t="s">
        <v>19</v>
      </c>
      <c r="F245" s="230" t="s">
        <v>752</v>
      </c>
      <c r="G245" s="227"/>
      <c r="H245" s="231">
        <v>40.299999999999997</v>
      </c>
      <c r="I245" s="232"/>
      <c r="J245" s="227"/>
      <c r="K245" s="227"/>
      <c r="L245" s="233"/>
      <c r="M245" s="234"/>
      <c r="N245" s="235"/>
      <c r="O245" s="235"/>
      <c r="P245" s="235"/>
      <c r="Q245" s="235"/>
      <c r="R245" s="235"/>
      <c r="S245" s="235"/>
      <c r="T245" s="236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T245" s="237" t="s">
        <v>183</v>
      </c>
      <c r="AU245" s="237" t="s">
        <v>82</v>
      </c>
      <c r="AV245" s="13" t="s">
        <v>82</v>
      </c>
      <c r="AW245" s="13" t="s">
        <v>33</v>
      </c>
      <c r="AX245" s="13" t="s">
        <v>72</v>
      </c>
      <c r="AY245" s="237" t="s">
        <v>117</v>
      </c>
    </row>
    <row r="246" s="2" customFormat="1" ht="78" customHeight="1">
      <c r="A246" s="38"/>
      <c r="B246" s="39"/>
      <c r="C246" s="196" t="s">
        <v>753</v>
      </c>
      <c r="D246" s="196" t="s">
        <v>118</v>
      </c>
      <c r="E246" s="197" t="s">
        <v>754</v>
      </c>
      <c r="F246" s="198" t="s">
        <v>755</v>
      </c>
      <c r="G246" s="199" t="s">
        <v>256</v>
      </c>
      <c r="H246" s="200">
        <v>6.7699999999999996</v>
      </c>
      <c r="I246" s="201"/>
      <c r="J246" s="200">
        <f>ROUND(I246*H246,1)</f>
        <v>0</v>
      </c>
      <c r="K246" s="198" t="s">
        <v>122</v>
      </c>
      <c r="L246" s="44"/>
      <c r="M246" s="202" t="s">
        <v>19</v>
      </c>
      <c r="N246" s="203" t="s">
        <v>43</v>
      </c>
      <c r="O246" s="84"/>
      <c r="P246" s="204">
        <f>O246*H246</f>
        <v>0</v>
      </c>
      <c r="Q246" s="204">
        <v>0</v>
      </c>
      <c r="R246" s="204">
        <f>Q246*H246</f>
        <v>0</v>
      </c>
      <c r="S246" s="204">
        <v>0.025000000000000001</v>
      </c>
      <c r="T246" s="205">
        <f>S246*H246</f>
        <v>0.16925000000000001</v>
      </c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  <c r="AE246" s="38"/>
      <c r="AR246" s="206" t="s">
        <v>139</v>
      </c>
      <c r="AT246" s="206" t="s">
        <v>118</v>
      </c>
      <c r="AU246" s="206" t="s">
        <v>82</v>
      </c>
      <c r="AY246" s="17" t="s">
        <v>117</v>
      </c>
      <c r="BE246" s="207">
        <f>IF(N246="základní",J246,0)</f>
        <v>0</v>
      </c>
      <c r="BF246" s="207">
        <f>IF(N246="snížená",J246,0)</f>
        <v>0</v>
      </c>
      <c r="BG246" s="207">
        <f>IF(N246="zákl. přenesená",J246,0)</f>
        <v>0</v>
      </c>
      <c r="BH246" s="207">
        <f>IF(N246="sníž. přenesená",J246,0)</f>
        <v>0</v>
      </c>
      <c r="BI246" s="207">
        <f>IF(N246="nulová",J246,0)</f>
        <v>0</v>
      </c>
      <c r="BJ246" s="17" t="s">
        <v>80</v>
      </c>
      <c r="BK246" s="207">
        <f>ROUND(I246*H246,1)</f>
        <v>0</v>
      </c>
      <c r="BL246" s="17" t="s">
        <v>139</v>
      </c>
      <c r="BM246" s="206" t="s">
        <v>756</v>
      </c>
    </row>
    <row r="247" s="2" customFormat="1">
      <c r="A247" s="38"/>
      <c r="B247" s="39"/>
      <c r="C247" s="40"/>
      <c r="D247" s="208" t="s">
        <v>125</v>
      </c>
      <c r="E247" s="40"/>
      <c r="F247" s="209" t="s">
        <v>757</v>
      </c>
      <c r="G247" s="40"/>
      <c r="H247" s="40"/>
      <c r="I247" s="210"/>
      <c r="J247" s="40"/>
      <c r="K247" s="40"/>
      <c r="L247" s="44"/>
      <c r="M247" s="211"/>
      <c r="N247" s="212"/>
      <c r="O247" s="84"/>
      <c r="P247" s="84"/>
      <c r="Q247" s="84"/>
      <c r="R247" s="84"/>
      <c r="S247" s="84"/>
      <c r="T247" s="85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  <c r="AE247" s="38"/>
      <c r="AT247" s="17" t="s">
        <v>125</v>
      </c>
      <c r="AU247" s="17" t="s">
        <v>82</v>
      </c>
    </row>
    <row r="248" s="15" customFormat="1">
      <c r="A248" s="15"/>
      <c r="B248" s="249"/>
      <c r="C248" s="250"/>
      <c r="D248" s="228" t="s">
        <v>183</v>
      </c>
      <c r="E248" s="251" t="s">
        <v>19</v>
      </c>
      <c r="F248" s="252" t="s">
        <v>440</v>
      </c>
      <c r="G248" s="250"/>
      <c r="H248" s="251" t="s">
        <v>19</v>
      </c>
      <c r="I248" s="253"/>
      <c r="J248" s="250"/>
      <c r="K248" s="250"/>
      <c r="L248" s="254"/>
      <c r="M248" s="255"/>
      <c r="N248" s="256"/>
      <c r="O248" s="256"/>
      <c r="P248" s="256"/>
      <c r="Q248" s="256"/>
      <c r="R248" s="256"/>
      <c r="S248" s="256"/>
      <c r="T248" s="257"/>
      <c r="U248" s="15"/>
      <c r="V248" s="15"/>
      <c r="W248" s="15"/>
      <c r="X248" s="15"/>
      <c r="Y248" s="15"/>
      <c r="Z248" s="15"/>
      <c r="AA248" s="15"/>
      <c r="AB248" s="15"/>
      <c r="AC248" s="15"/>
      <c r="AD248" s="15"/>
      <c r="AE248" s="15"/>
      <c r="AT248" s="258" t="s">
        <v>183</v>
      </c>
      <c r="AU248" s="258" t="s">
        <v>82</v>
      </c>
      <c r="AV248" s="15" t="s">
        <v>80</v>
      </c>
      <c r="AW248" s="15" t="s">
        <v>33</v>
      </c>
      <c r="AX248" s="15" t="s">
        <v>72</v>
      </c>
      <c r="AY248" s="258" t="s">
        <v>117</v>
      </c>
    </row>
    <row r="249" s="13" customFormat="1">
      <c r="A249" s="13"/>
      <c r="B249" s="226"/>
      <c r="C249" s="227"/>
      <c r="D249" s="228" t="s">
        <v>183</v>
      </c>
      <c r="E249" s="229" t="s">
        <v>19</v>
      </c>
      <c r="F249" s="230" t="s">
        <v>758</v>
      </c>
      <c r="G249" s="227"/>
      <c r="H249" s="231">
        <v>6.7699999999999996</v>
      </c>
      <c r="I249" s="232"/>
      <c r="J249" s="227"/>
      <c r="K249" s="227"/>
      <c r="L249" s="233"/>
      <c r="M249" s="234"/>
      <c r="N249" s="235"/>
      <c r="O249" s="235"/>
      <c r="P249" s="235"/>
      <c r="Q249" s="235"/>
      <c r="R249" s="235"/>
      <c r="S249" s="235"/>
      <c r="T249" s="236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T249" s="237" t="s">
        <v>183</v>
      </c>
      <c r="AU249" s="237" t="s">
        <v>82</v>
      </c>
      <c r="AV249" s="13" t="s">
        <v>82</v>
      </c>
      <c r="AW249" s="13" t="s">
        <v>33</v>
      </c>
      <c r="AX249" s="13" t="s">
        <v>72</v>
      </c>
      <c r="AY249" s="237" t="s">
        <v>117</v>
      </c>
    </row>
    <row r="250" s="11" customFormat="1" ht="22.8" customHeight="1">
      <c r="A250" s="11"/>
      <c r="B250" s="182"/>
      <c r="C250" s="183"/>
      <c r="D250" s="184" t="s">
        <v>71</v>
      </c>
      <c r="E250" s="224" t="s">
        <v>326</v>
      </c>
      <c r="F250" s="224" t="s">
        <v>327</v>
      </c>
      <c r="G250" s="183"/>
      <c r="H250" s="183"/>
      <c r="I250" s="186"/>
      <c r="J250" s="225">
        <f>BK250</f>
        <v>0</v>
      </c>
      <c r="K250" s="183"/>
      <c r="L250" s="188"/>
      <c r="M250" s="189"/>
      <c r="N250" s="190"/>
      <c r="O250" s="190"/>
      <c r="P250" s="191">
        <f>SUM(P251:P257)</f>
        <v>0</v>
      </c>
      <c r="Q250" s="190"/>
      <c r="R250" s="191">
        <f>SUM(R251:R257)</f>
        <v>0</v>
      </c>
      <c r="S250" s="190"/>
      <c r="T250" s="192">
        <f>SUM(T251:T257)</f>
        <v>0</v>
      </c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R250" s="193" t="s">
        <v>80</v>
      </c>
      <c r="AT250" s="194" t="s">
        <v>71</v>
      </c>
      <c r="AU250" s="194" t="s">
        <v>80</v>
      </c>
      <c r="AY250" s="193" t="s">
        <v>117</v>
      </c>
      <c r="BK250" s="195">
        <f>SUM(BK251:BK257)</f>
        <v>0</v>
      </c>
    </row>
    <row r="251" s="2" customFormat="1" ht="33" customHeight="1">
      <c r="A251" s="38"/>
      <c r="B251" s="39"/>
      <c r="C251" s="196" t="s">
        <v>759</v>
      </c>
      <c r="D251" s="196" t="s">
        <v>118</v>
      </c>
      <c r="E251" s="197" t="s">
        <v>524</v>
      </c>
      <c r="F251" s="198" t="s">
        <v>525</v>
      </c>
      <c r="G251" s="199" t="s">
        <v>205</v>
      </c>
      <c r="H251" s="200">
        <v>204.31999999999999</v>
      </c>
      <c r="I251" s="201"/>
      <c r="J251" s="200">
        <f>ROUND(I251*H251,1)</f>
        <v>0</v>
      </c>
      <c r="K251" s="198" t="s">
        <v>122</v>
      </c>
      <c r="L251" s="44"/>
      <c r="M251" s="202" t="s">
        <v>19</v>
      </c>
      <c r="N251" s="203" t="s">
        <v>43</v>
      </c>
      <c r="O251" s="84"/>
      <c r="P251" s="204">
        <f>O251*H251</f>
        <v>0</v>
      </c>
      <c r="Q251" s="204">
        <v>0</v>
      </c>
      <c r="R251" s="204">
        <f>Q251*H251</f>
        <v>0</v>
      </c>
      <c r="S251" s="204">
        <v>0</v>
      </c>
      <c r="T251" s="205">
        <f>S251*H251</f>
        <v>0</v>
      </c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  <c r="AE251" s="38"/>
      <c r="AR251" s="206" t="s">
        <v>139</v>
      </c>
      <c r="AT251" s="206" t="s">
        <v>118</v>
      </c>
      <c r="AU251" s="206" t="s">
        <v>82</v>
      </c>
      <c r="AY251" s="17" t="s">
        <v>117</v>
      </c>
      <c r="BE251" s="207">
        <f>IF(N251="základní",J251,0)</f>
        <v>0</v>
      </c>
      <c r="BF251" s="207">
        <f>IF(N251="snížená",J251,0)</f>
        <v>0</v>
      </c>
      <c r="BG251" s="207">
        <f>IF(N251="zákl. přenesená",J251,0)</f>
        <v>0</v>
      </c>
      <c r="BH251" s="207">
        <f>IF(N251="sníž. přenesená",J251,0)</f>
        <v>0</v>
      </c>
      <c r="BI251" s="207">
        <f>IF(N251="nulová",J251,0)</f>
        <v>0</v>
      </c>
      <c r="BJ251" s="17" t="s">
        <v>80</v>
      </c>
      <c r="BK251" s="207">
        <f>ROUND(I251*H251,1)</f>
        <v>0</v>
      </c>
      <c r="BL251" s="17" t="s">
        <v>139</v>
      </c>
      <c r="BM251" s="206" t="s">
        <v>760</v>
      </c>
    </row>
    <row r="252" s="2" customFormat="1">
      <c r="A252" s="38"/>
      <c r="B252" s="39"/>
      <c r="C252" s="40"/>
      <c r="D252" s="208" t="s">
        <v>125</v>
      </c>
      <c r="E252" s="40"/>
      <c r="F252" s="209" t="s">
        <v>527</v>
      </c>
      <c r="G252" s="40"/>
      <c r="H252" s="40"/>
      <c r="I252" s="210"/>
      <c r="J252" s="40"/>
      <c r="K252" s="40"/>
      <c r="L252" s="44"/>
      <c r="M252" s="211"/>
      <c r="N252" s="212"/>
      <c r="O252" s="84"/>
      <c r="P252" s="84"/>
      <c r="Q252" s="84"/>
      <c r="R252" s="84"/>
      <c r="S252" s="84"/>
      <c r="T252" s="85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  <c r="AE252" s="38"/>
      <c r="AT252" s="17" t="s">
        <v>125</v>
      </c>
      <c r="AU252" s="17" t="s">
        <v>82</v>
      </c>
    </row>
    <row r="253" s="2" customFormat="1" ht="44.25" customHeight="1">
      <c r="A253" s="38"/>
      <c r="B253" s="39"/>
      <c r="C253" s="196" t="s">
        <v>761</v>
      </c>
      <c r="D253" s="196" t="s">
        <v>118</v>
      </c>
      <c r="E253" s="197" t="s">
        <v>528</v>
      </c>
      <c r="F253" s="198" t="s">
        <v>529</v>
      </c>
      <c r="G253" s="199" t="s">
        <v>205</v>
      </c>
      <c r="H253" s="200">
        <v>3726.8499999999999</v>
      </c>
      <c r="I253" s="201"/>
      <c r="J253" s="200">
        <f>ROUND(I253*H253,1)</f>
        <v>0</v>
      </c>
      <c r="K253" s="198" t="s">
        <v>122</v>
      </c>
      <c r="L253" s="44"/>
      <c r="M253" s="202" t="s">
        <v>19</v>
      </c>
      <c r="N253" s="203" t="s">
        <v>43</v>
      </c>
      <c r="O253" s="84"/>
      <c r="P253" s="204">
        <f>O253*H253</f>
        <v>0</v>
      </c>
      <c r="Q253" s="204">
        <v>0</v>
      </c>
      <c r="R253" s="204">
        <f>Q253*H253</f>
        <v>0</v>
      </c>
      <c r="S253" s="204">
        <v>0</v>
      </c>
      <c r="T253" s="205">
        <f>S253*H253</f>
        <v>0</v>
      </c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  <c r="AE253" s="38"/>
      <c r="AR253" s="206" t="s">
        <v>139</v>
      </c>
      <c r="AT253" s="206" t="s">
        <v>118</v>
      </c>
      <c r="AU253" s="206" t="s">
        <v>82</v>
      </c>
      <c r="AY253" s="17" t="s">
        <v>117</v>
      </c>
      <c r="BE253" s="207">
        <f>IF(N253="základní",J253,0)</f>
        <v>0</v>
      </c>
      <c r="BF253" s="207">
        <f>IF(N253="snížená",J253,0)</f>
        <v>0</v>
      </c>
      <c r="BG253" s="207">
        <f>IF(N253="zákl. přenesená",J253,0)</f>
        <v>0</v>
      </c>
      <c r="BH253" s="207">
        <f>IF(N253="sníž. přenesená",J253,0)</f>
        <v>0</v>
      </c>
      <c r="BI253" s="207">
        <f>IF(N253="nulová",J253,0)</f>
        <v>0</v>
      </c>
      <c r="BJ253" s="17" t="s">
        <v>80</v>
      </c>
      <c r="BK253" s="207">
        <f>ROUND(I253*H253,1)</f>
        <v>0</v>
      </c>
      <c r="BL253" s="17" t="s">
        <v>139</v>
      </c>
      <c r="BM253" s="206" t="s">
        <v>762</v>
      </c>
    </row>
    <row r="254" s="2" customFormat="1">
      <c r="A254" s="38"/>
      <c r="B254" s="39"/>
      <c r="C254" s="40"/>
      <c r="D254" s="208" t="s">
        <v>125</v>
      </c>
      <c r="E254" s="40"/>
      <c r="F254" s="209" t="s">
        <v>531</v>
      </c>
      <c r="G254" s="40"/>
      <c r="H254" s="40"/>
      <c r="I254" s="210"/>
      <c r="J254" s="40"/>
      <c r="K254" s="40"/>
      <c r="L254" s="44"/>
      <c r="M254" s="211"/>
      <c r="N254" s="212"/>
      <c r="O254" s="84"/>
      <c r="P254" s="84"/>
      <c r="Q254" s="84"/>
      <c r="R254" s="84"/>
      <c r="S254" s="84"/>
      <c r="T254" s="85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  <c r="AE254" s="38"/>
      <c r="AT254" s="17" t="s">
        <v>125</v>
      </c>
      <c r="AU254" s="17" t="s">
        <v>82</v>
      </c>
    </row>
    <row r="255" s="13" customFormat="1">
      <c r="A255" s="13"/>
      <c r="B255" s="226"/>
      <c r="C255" s="227"/>
      <c r="D255" s="228" t="s">
        <v>183</v>
      </c>
      <c r="E255" s="229" t="s">
        <v>19</v>
      </c>
      <c r="F255" s="230" t="s">
        <v>763</v>
      </c>
      <c r="G255" s="227"/>
      <c r="H255" s="231">
        <v>3726.8499999999999</v>
      </c>
      <c r="I255" s="232"/>
      <c r="J255" s="227"/>
      <c r="K255" s="227"/>
      <c r="L255" s="233"/>
      <c r="M255" s="234"/>
      <c r="N255" s="235"/>
      <c r="O255" s="235"/>
      <c r="P255" s="235"/>
      <c r="Q255" s="235"/>
      <c r="R255" s="235"/>
      <c r="S255" s="235"/>
      <c r="T255" s="236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T255" s="237" t="s">
        <v>183</v>
      </c>
      <c r="AU255" s="237" t="s">
        <v>82</v>
      </c>
      <c r="AV255" s="13" t="s">
        <v>82</v>
      </c>
      <c r="AW255" s="13" t="s">
        <v>33</v>
      </c>
      <c r="AX255" s="13" t="s">
        <v>72</v>
      </c>
      <c r="AY255" s="237" t="s">
        <v>117</v>
      </c>
    </row>
    <row r="256" s="2" customFormat="1" ht="44.25" customHeight="1">
      <c r="A256" s="38"/>
      <c r="B256" s="39"/>
      <c r="C256" s="196" t="s">
        <v>764</v>
      </c>
      <c r="D256" s="196" t="s">
        <v>118</v>
      </c>
      <c r="E256" s="197" t="s">
        <v>765</v>
      </c>
      <c r="F256" s="198" t="s">
        <v>766</v>
      </c>
      <c r="G256" s="199" t="s">
        <v>205</v>
      </c>
      <c r="H256" s="200">
        <v>196.15000000000001</v>
      </c>
      <c r="I256" s="201"/>
      <c r="J256" s="200">
        <f>ROUND(I256*H256,1)</f>
        <v>0</v>
      </c>
      <c r="K256" s="198" t="s">
        <v>122</v>
      </c>
      <c r="L256" s="44"/>
      <c r="M256" s="202" t="s">
        <v>19</v>
      </c>
      <c r="N256" s="203" t="s">
        <v>43</v>
      </c>
      <c r="O256" s="84"/>
      <c r="P256" s="204">
        <f>O256*H256</f>
        <v>0</v>
      </c>
      <c r="Q256" s="204">
        <v>0</v>
      </c>
      <c r="R256" s="204">
        <f>Q256*H256</f>
        <v>0</v>
      </c>
      <c r="S256" s="204">
        <v>0</v>
      </c>
      <c r="T256" s="205">
        <f>S256*H256</f>
        <v>0</v>
      </c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  <c r="AE256" s="38"/>
      <c r="AR256" s="206" t="s">
        <v>139</v>
      </c>
      <c r="AT256" s="206" t="s">
        <v>118</v>
      </c>
      <c r="AU256" s="206" t="s">
        <v>82</v>
      </c>
      <c r="AY256" s="17" t="s">
        <v>117</v>
      </c>
      <c r="BE256" s="207">
        <f>IF(N256="základní",J256,0)</f>
        <v>0</v>
      </c>
      <c r="BF256" s="207">
        <f>IF(N256="snížená",J256,0)</f>
        <v>0</v>
      </c>
      <c r="BG256" s="207">
        <f>IF(N256="zákl. přenesená",J256,0)</f>
        <v>0</v>
      </c>
      <c r="BH256" s="207">
        <f>IF(N256="sníž. přenesená",J256,0)</f>
        <v>0</v>
      </c>
      <c r="BI256" s="207">
        <f>IF(N256="nulová",J256,0)</f>
        <v>0</v>
      </c>
      <c r="BJ256" s="17" t="s">
        <v>80</v>
      </c>
      <c r="BK256" s="207">
        <f>ROUND(I256*H256,1)</f>
        <v>0</v>
      </c>
      <c r="BL256" s="17" t="s">
        <v>139</v>
      </c>
      <c r="BM256" s="206" t="s">
        <v>767</v>
      </c>
    </row>
    <row r="257" s="2" customFormat="1">
      <c r="A257" s="38"/>
      <c r="B257" s="39"/>
      <c r="C257" s="40"/>
      <c r="D257" s="208" t="s">
        <v>125</v>
      </c>
      <c r="E257" s="40"/>
      <c r="F257" s="209" t="s">
        <v>768</v>
      </c>
      <c r="G257" s="40"/>
      <c r="H257" s="40"/>
      <c r="I257" s="210"/>
      <c r="J257" s="40"/>
      <c r="K257" s="40"/>
      <c r="L257" s="44"/>
      <c r="M257" s="211"/>
      <c r="N257" s="212"/>
      <c r="O257" s="84"/>
      <c r="P257" s="84"/>
      <c r="Q257" s="84"/>
      <c r="R257" s="84"/>
      <c r="S257" s="84"/>
      <c r="T257" s="85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  <c r="AE257" s="38"/>
      <c r="AT257" s="17" t="s">
        <v>125</v>
      </c>
      <c r="AU257" s="17" t="s">
        <v>82</v>
      </c>
    </row>
    <row r="258" s="11" customFormat="1" ht="22.8" customHeight="1">
      <c r="A258" s="11"/>
      <c r="B258" s="182"/>
      <c r="C258" s="183"/>
      <c r="D258" s="184" t="s">
        <v>71</v>
      </c>
      <c r="E258" s="224" t="s">
        <v>537</v>
      </c>
      <c r="F258" s="224" t="s">
        <v>320</v>
      </c>
      <c r="G258" s="183"/>
      <c r="H258" s="183"/>
      <c r="I258" s="186"/>
      <c r="J258" s="225">
        <f>BK258</f>
        <v>0</v>
      </c>
      <c r="K258" s="183"/>
      <c r="L258" s="188"/>
      <c r="M258" s="189"/>
      <c r="N258" s="190"/>
      <c r="O258" s="190"/>
      <c r="P258" s="191">
        <f>SUM(P259:P260)</f>
        <v>0</v>
      </c>
      <c r="Q258" s="190"/>
      <c r="R258" s="191">
        <f>SUM(R259:R260)</f>
        <v>0</v>
      </c>
      <c r="S258" s="190"/>
      <c r="T258" s="192">
        <f>SUM(T259:T260)</f>
        <v>0</v>
      </c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R258" s="193" t="s">
        <v>80</v>
      </c>
      <c r="AT258" s="194" t="s">
        <v>71</v>
      </c>
      <c r="AU258" s="194" t="s">
        <v>80</v>
      </c>
      <c r="AY258" s="193" t="s">
        <v>117</v>
      </c>
      <c r="BK258" s="195">
        <f>SUM(BK259:BK260)</f>
        <v>0</v>
      </c>
    </row>
    <row r="259" s="2" customFormat="1" ht="44.25" customHeight="1">
      <c r="A259" s="38"/>
      <c r="B259" s="39"/>
      <c r="C259" s="196" t="s">
        <v>769</v>
      </c>
      <c r="D259" s="196" t="s">
        <v>118</v>
      </c>
      <c r="E259" s="197" t="s">
        <v>322</v>
      </c>
      <c r="F259" s="198" t="s">
        <v>323</v>
      </c>
      <c r="G259" s="199" t="s">
        <v>205</v>
      </c>
      <c r="H259" s="200">
        <v>4126.8900000000003</v>
      </c>
      <c r="I259" s="201"/>
      <c r="J259" s="200">
        <f>ROUND(I259*H259,1)</f>
        <v>0</v>
      </c>
      <c r="K259" s="198" t="s">
        <v>122</v>
      </c>
      <c r="L259" s="44"/>
      <c r="M259" s="202" t="s">
        <v>19</v>
      </c>
      <c r="N259" s="203" t="s">
        <v>43</v>
      </c>
      <c r="O259" s="84"/>
      <c r="P259" s="204">
        <f>O259*H259</f>
        <v>0</v>
      </c>
      <c r="Q259" s="204">
        <v>0</v>
      </c>
      <c r="R259" s="204">
        <f>Q259*H259</f>
        <v>0</v>
      </c>
      <c r="S259" s="204">
        <v>0</v>
      </c>
      <c r="T259" s="205">
        <f>S259*H259</f>
        <v>0</v>
      </c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  <c r="AE259" s="38"/>
      <c r="AR259" s="206" t="s">
        <v>139</v>
      </c>
      <c r="AT259" s="206" t="s">
        <v>118</v>
      </c>
      <c r="AU259" s="206" t="s">
        <v>82</v>
      </c>
      <c r="AY259" s="17" t="s">
        <v>117</v>
      </c>
      <c r="BE259" s="207">
        <f>IF(N259="základní",J259,0)</f>
        <v>0</v>
      </c>
      <c r="BF259" s="207">
        <f>IF(N259="snížená",J259,0)</f>
        <v>0</v>
      </c>
      <c r="BG259" s="207">
        <f>IF(N259="zákl. přenesená",J259,0)</f>
        <v>0</v>
      </c>
      <c r="BH259" s="207">
        <f>IF(N259="sníž. přenesená",J259,0)</f>
        <v>0</v>
      </c>
      <c r="BI259" s="207">
        <f>IF(N259="nulová",J259,0)</f>
        <v>0</v>
      </c>
      <c r="BJ259" s="17" t="s">
        <v>80</v>
      </c>
      <c r="BK259" s="207">
        <f>ROUND(I259*H259,1)</f>
        <v>0</v>
      </c>
      <c r="BL259" s="17" t="s">
        <v>139</v>
      </c>
      <c r="BM259" s="206" t="s">
        <v>770</v>
      </c>
    </row>
    <row r="260" s="2" customFormat="1">
      <c r="A260" s="38"/>
      <c r="B260" s="39"/>
      <c r="C260" s="40"/>
      <c r="D260" s="208" t="s">
        <v>125</v>
      </c>
      <c r="E260" s="40"/>
      <c r="F260" s="209" t="s">
        <v>325</v>
      </c>
      <c r="G260" s="40"/>
      <c r="H260" s="40"/>
      <c r="I260" s="210"/>
      <c r="J260" s="40"/>
      <c r="K260" s="40"/>
      <c r="L260" s="44"/>
      <c r="M260" s="271"/>
      <c r="N260" s="272"/>
      <c r="O260" s="215"/>
      <c r="P260" s="215"/>
      <c r="Q260" s="215"/>
      <c r="R260" s="215"/>
      <c r="S260" s="215"/>
      <c r="T260" s="273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  <c r="AE260" s="38"/>
      <c r="AT260" s="17" t="s">
        <v>125</v>
      </c>
      <c r="AU260" s="17" t="s">
        <v>82</v>
      </c>
    </row>
    <row r="261" s="2" customFormat="1" ht="6.96" customHeight="1">
      <c r="A261" s="38"/>
      <c r="B261" s="59"/>
      <c r="C261" s="60"/>
      <c r="D261" s="60"/>
      <c r="E261" s="60"/>
      <c r="F261" s="60"/>
      <c r="G261" s="60"/>
      <c r="H261" s="60"/>
      <c r="I261" s="60"/>
      <c r="J261" s="60"/>
      <c r="K261" s="60"/>
      <c r="L261" s="44"/>
      <c r="M261" s="38"/>
      <c r="O261" s="38"/>
      <c r="P261" s="38"/>
      <c r="Q261" s="38"/>
      <c r="R261" s="38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  <c r="AE261" s="38"/>
    </row>
  </sheetData>
  <sheetProtection sheet="1" autoFilter="0" formatColumns="0" formatRows="0" objects="1" scenarios="1" spinCount="100000" saltValue="PItquawseDifIxwQDBICj3yOmCjRzNxBIJBQFyJ6zWcxpPAiSJmloHwQ4gnwUff4Hx6LlYRfVSJ0a5KPm0CXPg==" hashValue="9u/t4HucM/MOWjTJ1xUyyjTgFr3Uvr4rFfvJz/8M+Wc2MHkRFYnzPV6fvonQM+pfRI5VgvKhS0TaN9eRF8jY7w==" algorithmName="SHA-512" password="CC35"/>
  <autoFilter ref="C84:K260"/>
  <mergeCells count="9">
    <mergeCell ref="E7:H7"/>
    <mergeCell ref="E9:H9"/>
    <mergeCell ref="E18:H18"/>
    <mergeCell ref="E27:H27"/>
    <mergeCell ref="E48:H48"/>
    <mergeCell ref="E50:H50"/>
    <mergeCell ref="E75:H75"/>
    <mergeCell ref="E77:H77"/>
    <mergeCell ref="L2:V2"/>
  </mergeCells>
  <hyperlinks>
    <hyperlink ref="F89" r:id="rId1" display="https://podminky.urs.cz/item/CS_URS_2023_01/112101121"/>
    <hyperlink ref="F97" r:id="rId2" display="https://podminky.urs.cz/item/CS_URS_2023_01/112101122"/>
    <hyperlink ref="F105" r:id="rId3" display="https://podminky.urs.cz/item/CS_URS_2023_01/112101123"/>
    <hyperlink ref="F111" r:id="rId4" display="https://podminky.urs.cz/item/CS_URS_2023_01/112101124"/>
    <hyperlink ref="F117" r:id="rId5" display="https://podminky.urs.cz/item/CS_URS_2023_01/112111111"/>
    <hyperlink ref="F120" r:id="rId6" display="https://podminky.urs.cz/item/CS_URS_2023_01/112251101"/>
    <hyperlink ref="F122" r:id="rId7" display="https://podminky.urs.cz/item/CS_URS_2023_01/112251102"/>
    <hyperlink ref="F124" r:id="rId8" display="https://podminky.urs.cz/item/CS_URS_2023_01/112251103"/>
    <hyperlink ref="F126" r:id="rId9" display="https://podminky.urs.cz/item/CS_URS_2023_01/112251104"/>
    <hyperlink ref="F128" r:id="rId10" display="https://podminky.urs.cz/item/CS_URS_2023_01/162201421"/>
    <hyperlink ref="F130" r:id="rId11" display="https://podminky.urs.cz/item/CS_URS_2023_01/162201422"/>
    <hyperlink ref="F132" r:id="rId12" display="https://podminky.urs.cz/item/CS_URS_2023_01/162201423"/>
    <hyperlink ref="F134" r:id="rId13" display="https://podminky.urs.cz/item/CS_URS_2023_01/162201424"/>
    <hyperlink ref="F136" r:id="rId14" display="https://podminky.urs.cz/item/CS_URS_2023_01/162301971"/>
    <hyperlink ref="F139" r:id="rId15" display="https://podminky.urs.cz/item/CS_URS_2023_01/162301972"/>
    <hyperlink ref="F142" r:id="rId16" display="https://podminky.urs.cz/item/CS_URS_2023_01/162301973"/>
    <hyperlink ref="F145" r:id="rId17" display="https://podminky.urs.cz/item/CS_URS_2023_01/162301974"/>
    <hyperlink ref="F148" r:id="rId18" display="https://podminky.urs.cz/item/CS_URS_2023_01/182311123"/>
    <hyperlink ref="F158" r:id="rId19" display="https://podminky.urs.cz/item/CS_URS_2023_01/183115313"/>
    <hyperlink ref="F163" r:id="rId20" display="https://podminky.urs.cz/item/CS_URS_2023_01/183403153"/>
    <hyperlink ref="F165" r:id="rId21" display="https://podminky.urs.cz/item/CS_URS_2023_01/183403161"/>
    <hyperlink ref="F167" r:id="rId22" display="https://podminky.urs.cz/item/CS_URS_2023_01/184201131"/>
    <hyperlink ref="F171" r:id="rId23" display="https://podminky.urs.cz/item/CS_URS_2023_01/184853513"/>
    <hyperlink ref="F173" r:id="rId24" display="https://podminky.urs.cz/item/CS_URS_2023_01/184813121"/>
    <hyperlink ref="F175" r:id="rId25" display="https://podminky.urs.cz/item/CS_URS_2023_01/184813126"/>
    <hyperlink ref="F177" r:id="rId26" display="https://podminky.urs.cz/item/CS_URS_2023_01/185803113"/>
    <hyperlink ref="F179" r:id="rId27" display="https://podminky.urs.cz/item/CS_URS_2023_01/185851121"/>
    <hyperlink ref="F181" r:id="rId28" display="https://podminky.urs.cz/item/CS_URS_2023_01/185851129"/>
    <hyperlink ref="F184" r:id="rId29" display="https://podminky.urs.cz/item/CS_URS_2023_01/997013811"/>
    <hyperlink ref="F187" r:id="rId30" display="https://podminky.urs.cz/item/CS_URS_2023_01/122251106"/>
    <hyperlink ref="F195" r:id="rId31" display="https://podminky.urs.cz/item/CS_URS_2023_01/162751117"/>
    <hyperlink ref="F197" r:id="rId32" display="https://podminky.urs.cz/item/CS_URS_2023_01/162751119"/>
    <hyperlink ref="F200" r:id="rId33" display="https://podminky.urs.cz/item/CS_URS_2023_01/171201231"/>
    <hyperlink ref="F203" r:id="rId34" display="https://podminky.urs.cz/item/CS_URS_2023_01/175151201"/>
    <hyperlink ref="F213" r:id="rId35" display="https://podminky.urs.cz/item/CS_URS_2023_01/171151101"/>
    <hyperlink ref="F221" r:id="rId36" display="https://podminky.urs.cz/item/CS_URS_2023_01/171152101"/>
    <hyperlink ref="F232" r:id="rId37" display="https://podminky.urs.cz/item/CS_URS_2023_01/181411123"/>
    <hyperlink ref="F237" r:id="rId38" display="https://podminky.urs.cz/item/CS_URS_2023_01/919721102"/>
    <hyperlink ref="F239" r:id="rId39" display="https://podminky.urs.cz/item/CS_URS_2023_01/962022391"/>
    <hyperlink ref="F247" r:id="rId40" display="https://podminky.urs.cz/item/CS_URS_2023_01/966005211"/>
    <hyperlink ref="F252" r:id="rId41" display="https://podminky.urs.cz/item/CS_URS_2023_01/997013501"/>
    <hyperlink ref="F254" r:id="rId42" display="https://podminky.urs.cz/item/CS_URS_2023_01/997013509"/>
    <hyperlink ref="F257" r:id="rId43" display="https://podminky.urs.cz/item/CS_URS_2023_01/997013655"/>
    <hyperlink ref="F260" r:id="rId44" display="https://podminky.urs.cz/item/CS_URS_2023_01/998225111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45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AMD\Roman</dc:creator>
  <cp:lastModifiedBy>AMD\Roman</cp:lastModifiedBy>
  <dcterms:created xsi:type="dcterms:W3CDTF">2023-01-09T18:31:08Z</dcterms:created>
  <dcterms:modified xsi:type="dcterms:W3CDTF">2023-01-09T18:31:14Z</dcterms:modified>
</cp:coreProperties>
</file>